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EC-IDOSO\PRESTAÇÃO DE CONTAS\ABRIL.2021\HEC - COVID\CGM\"/>
    </mc:Choice>
  </mc:AlternateContent>
  <xr:revisionPtr revIDLastSave="0" documentId="8_{8809D8FB-5BEC-4D97-8067-E834C05C72D5}" xr6:coauthVersionLast="45" xr6:coauthVersionMax="45" xr10:uidLastSave="{00000000-0000-0000-0000-000000000000}"/>
  <bookViews>
    <workbookView xWindow="-120" yWindow="-120" windowWidth="24240" windowHeight="13140" xr2:uid="{9D3AF1E3-E766-4FED-BA66-A31860A7956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 s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3" i="1"/>
  <c r="F52" i="1" s="1"/>
  <c r="F54" i="1"/>
  <c r="F56" i="1"/>
  <c r="F60" i="1"/>
  <c r="F62" i="1"/>
  <c r="F63" i="1"/>
  <c r="F64" i="1"/>
  <c r="F69" i="1"/>
  <c r="F67" i="1" s="1"/>
  <c r="F61" i="1" s="1"/>
  <c r="F71" i="1"/>
  <c r="F75" i="1"/>
  <c r="F79" i="1"/>
  <c r="F78" i="1" s="1"/>
  <c r="F81" i="1"/>
  <c r="F82" i="1"/>
  <c r="F80" i="1" s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6" i="1"/>
  <c r="F217" i="1"/>
  <c r="F218" i="1"/>
  <c r="F219" i="1"/>
  <c r="F220" i="1"/>
  <c r="F227" i="1"/>
  <c r="F230" i="1"/>
  <c r="F236" i="1"/>
  <c r="F239" i="1" s="1"/>
  <c r="F237" i="1"/>
  <c r="F238" i="1"/>
  <c r="F245" i="1"/>
  <c r="F247" i="1" s="1"/>
  <c r="F257" i="1" s="1"/>
  <c r="F246" i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262" i="1" l="1"/>
  <c r="F28" i="1"/>
  <c r="F222" i="1"/>
  <c r="F152" i="1"/>
  <c r="F115" i="1"/>
  <c r="F114" i="1" s="1"/>
  <c r="F97" i="1"/>
  <c r="F38" i="1"/>
  <c r="F179" i="1" s="1"/>
  <c r="F263" i="1"/>
  <c r="F174" i="1"/>
  <c r="F279" i="1"/>
  <c r="F177" i="1" l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<sst xmlns="http://schemas.openxmlformats.org/spreadsheetml/2006/main" count="634" uniqueCount="409">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</sst>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&quot;-&quot;??_-;_-@"/>
    <numFmt numFmtId="169" formatCode="_-* #,##0.00_-;\-* #,##0.00_-;_-* \-??_-;_-@"/>
    <numFmt numFmtId="170" formatCode="[$-416]mmm\-yy"/>
    <numFmt numFmtId="171" formatCode="[&lt;=99999999999]000\.000\.000\-00;00\.000\.000\/0000\-00\ "/>
    <numFmt numFmtId="172" formatCode="mm/yyyy"/>
  </numFmts>
  <fonts count="29">
    <font>
      <sz val="10"/>
      <color rgb="FF000000"/>
      <name val="Arial"/>
      <charset val="134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5" fillId="0" borderId="6" xfId="0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49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7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8" fontId="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9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0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Protection="1"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71" fontId="24" fillId="2" borderId="12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72" fontId="23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2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11396" cy="1002506"/>
    <xdr:pic>
      <xdr:nvPicPr>
        <xdr:cNvPr id="2" name="Imagem 1">
          <a:extLst>
            <a:ext uri="{FF2B5EF4-FFF2-40B4-BE49-F238E27FC236}">
              <a16:creationId xmlns:a16="http://schemas.microsoft.com/office/drawing/2014/main" id="{C0F087FA-0E1E-4B38-99D0-10F83F28C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9525"/>
          <a:ext cx="1011396" cy="1002506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9525</xdr:colOff>
      <xdr:row>88</xdr:row>
      <xdr:rowOff>0</xdr:rowOff>
    </xdr:from>
    <xdr:ext cx="981075" cy="872172"/>
    <xdr:pic>
      <xdr:nvPicPr>
        <xdr:cNvPr id="3" name="Imagem 2">
          <a:extLst>
            <a:ext uri="{FF2B5EF4-FFF2-40B4-BE49-F238E27FC236}">
              <a16:creationId xmlns:a16="http://schemas.microsoft.com/office/drawing/2014/main" id="{E6DBBD31-BEB4-4508-A091-26C2B4C3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14249400"/>
          <a:ext cx="981075" cy="872172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9525</xdr:colOff>
      <xdr:row>188</xdr:row>
      <xdr:rowOff>38100</xdr:rowOff>
    </xdr:from>
    <xdr:ext cx="981075" cy="869156"/>
    <xdr:pic>
      <xdr:nvPicPr>
        <xdr:cNvPr id="4" name="Imagem 5">
          <a:extLst>
            <a:ext uri="{FF2B5EF4-FFF2-40B4-BE49-F238E27FC236}">
              <a16:creationId xmlns:a16="http://schemas.microsoft.com/office/drawing/2014/main" id="{8489F69A-4C0C-4509-BE87-1386C4E96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30480000"/>
          <a:ext cx="981075" cy="869156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4.2020%20-%20REV%2007%20editada%20em%2018.05.2021-PCR%20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25937.81</v>
          </cell>
          <cell r="F12">
            <v>6493.6624000000002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120475.76960000001</v>
          </cell>
        </row>
        <row r="93">
          <cell r="D93">
            <v>0</v>
          </cell>
        </row>
        <row r="96">
          <cell r="C96">
            <v>85233.268918539281</v>
          </cell>
        </row>
      </sheetData>
      <sheetData sheetId="4">
        <row r="17">
          <cell r="C17">
            <v>8.4362139917695487</v>
          </cell>
        </row>
      </sheetData>
      <sheetData sheetId="5">
        <row r="9">
          <cell r="C9">
            <v>517242.92</v>
          </cell>
        </row>
        <row r="10">
          <cell r="C10">
            <v>12696.59</v>
          </cell>
        </row>
        <row r="16">
          <cell r="C16">
            <v>19993.61</v>
          </cell>
        </row>
        <row r="23">
          <cell r="C23">
            <v>6350.3</v>
          </cell>
        </row>
        <row r="25">
          <cell r="C25">
            <v>24.9</v>
          </cell>
        </row>
        <row r="30">
          <cell r="C30">
            <v>556308.32000000007</v>
          </cell>
        </row>
        <row r="34">
          <cell r="C34">
            <v>4118.6000000000004</v>
          </cell>
        </row>
        <row r="35">
          <cell r="C35">
            <v>2232.06</v>
          </cell>
        </row>
        <row r="40">
          <cell r="C40">
            <v>1893.08</v>
          </cell>
        </row>
        <row r="44">
          <cell r="C44">
            <v>9034.7900000000009</v>
          </cell>
        </row>
        <row r="57">
          <cell r="C57">
            <v>7914.86</v>
          </cell>
        </row>
        <row r="65">
          <cell r="C65">
            <v>25193.39</v>
          </cell>
        </row>
      </sheetData>
      <sheetData sheetId="6">
        <row r="2">
          <cell r="K2">
            <v>37966.600000000006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505600.71000000014</v>
          </cell>
        </row>
        <row r="2">
          <cell r="Y2">
            <v>966001.56999999948</v>
          </cell>
        </row>
        <row r="3">
          <cell r="Y3">
            <v>75194.040000000008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3221326.4700000025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7.2.2. Reparo e Manutenção de Bens Imóveis</v>
          </cell>
          <cell r="N11">
            <v>1100</v>
          </cell>
        </row>
        <row r="12">
          <cell r="D12" t="str">
            <v>4.3.2. Tarifas</v>
          </cell>
          <cell r="N12">
            <v>11.05</v>
          </cell>
        </row>
        <row r="13">
          <cell r="D13" t="str">
            <v>4.3.2. Tarifas</v>
          </cell>
          <cell r="N13">
            <v>11.05</v>
          </cell>
        </row>
        <row r="14">
          <cell r="D14" t="str">
            <v>4.3.2. Tarifas</v>
          </cell>
          <cell r="N14">
            <v>11.05</v>
          </cell>
        </row>
        <row r="15">
          <cell r="D15" t="str">
            <v xml:space="preserve"> 2.2. Medicamentos </v>
          </cell>
          <cell r="N15">
            <v>14325</v>
          </cell>
        </row>
        <row r="16">
          <cell r="D16" t="str">
            <v xml:space="preserve"> 2.1. Materiais Descartáveis/Materiais de Penso </v>
          </cell>
          <cell r="N16">
            <v>2832.46</v>
          </cell>
        </row>
        <row r="17">
          <cell r="D17" t="str">
            <v xml:space="preserve"> 2.2. Medicamentos </v>
          </cell>
          <cell r="N17">
            <v>764.4</v>
          </cell>
        </row>
        <row r="18">
          <cell r="D18" t="str">
            <v xml:space="preserve"> 2.2. Medicamentos </v>
          </cell>
          <cell r="N18">
            <v>9900</v>
          </cell>
        </row>
        <row r="19">
          <cell r="D19" t="str">
            <v xml:space="preserve"> 2.2. Medicamentos </v>
          </cell>
          <cell r="N19">
            <v>18622.5</v>
          </cell>
        </row>
        <row r="20">
          <cell r="D20" t="str">
            <v xml:space="preserve"> 2.2. Medicamentos </v>
          </cell>
          <cell r="N20">
            <v>1143.44</v>
          </cell>
        </row>
        <row r="21">
          <cell r="D21" t="str">
            <v xml:space="preserve"> 2.2. Medicamentos </v>
          </cell>
          <cell r="N21">
            <v>995</v>
          </cell>
        </row>
        <row r="22">
          <cell r="D22" t="str">
            <v xml:space="preserve"> 2.1. Materiais Descartáveis/Materiais de Penso </v>
          </cell>
          <cell r="N22">
            <v>7362</v>
          </cell>
        </row>
        <row r="23">
          <cell r="D23" t="str">
            <v xml:space="preserve"> 1.4. Benefícios</v>
          </cell>
          <cell r="N23">
            <v>730.98</v>
          </cell>
        </row>
        <row r="24">
          <cell r="D24" t="str">
            <v>11.6.3.1.2. Coleta de Lixo Hospitalar</v>
          </cell>
          <cell r="N24">
            <v>21997.91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 xml:space="preserve"> 2.8. Outras Despesas com Insumos Assistenciais </v>
          </cell>
          <cell r="N27">
            <v>6350.3</v>
          </cell>
        </row>
        <row r="28">
          <cell r="D28" t="str">
            <v xml:space="preserve"> 2.8. Outras Despesas com Insumos Assistenciais </v>
          </cell>
          <cell r="N28">
            <v>3645</v>
          </cell>
        </row>
        <row r="29">
          <cell r="D29" t="str">
            <v xml:space="preserve"> 2.4. Gases Medicinais </v>
          </cell>
          <cell r="N29">
            <v>4926.82</v>
          </cell>
        </row>
        <row r="30">
          <cell r="D30" t="str">
            <v xml:space="preserve"> 2.2. Medicamentos </v>
          </cell>
          <cell r="N30">
            <v>11172</v>
          </cell>
        </row>
        <row r="31">
          <cell r="D31" t="str">
            <v xml:space="preserve"> 2.1. Materiais Descartáveis/Materiais de Penso </v>
          </cell>
          <cell r="N31">
            <v>3055.45</v>
          </cell>
        </row>
        <row r="32">
          <cell r="D32" t="str">
            <v xml:space="preserve"> 2.1. Materiais Descartáveis/Materiais de Penso </v>
          </cell>
          <cell r="N32">
            <v>214.2</v>
          </cell>
        </row>
        <row r="33">
          <cell r="D33" t="str">
            <v xml:space="preserve">3.6.1. Manutenção de Bem Imóvel </v>
          </cell>
          <cell r="N33">
            <v>7278.55</v>
          </cell>
        </row>
        <row r="34">
          <cell r="D34" t="str">
            <v xml:space="preserve"> 2.2. Medicamentos </v>
          </cell>
          <cell r="N34">
            <v>24507.599999999999</v>
          </cell>
        </row>
        <row r="35">
          <cell r="D35" t="str">
            <v xml:space="preserve"> 2.1. Materiais Descartáveis/Materiais de Penso </v>
          </cell>
          <cell r="N35">
            <v>8085</v>
          </cell>
        </row>
        <row r="36">
          <cell r="D36" t="str">
            <v xml:space="preserve"> 2.2. Medicamentos </v>
          </cell>
          <cell r="N36">
            <v>4702</v>
          </cell>
        </row>
        <row r="37">
          <cell r="D37" t="str">
            <v xml:space="preserve"> 2.2. Medicamentos </v>
          </cell>
          <cell r="N37">
            <v>6582.8</v>
          </cell>
        </row>
        <row r="38">
          <cell r="D38" t="str">
            <v xml:space="preserve"> 2.2. Medicamentos </v>
          </cell>
          <cell r="N38">
            <v>2242.9499999999998</v>
          </cell>
        </row>
        <row r="39">
          <cell r="D39" t="str">
            <v xml:space="preserve"> 2.1. Materiais Descartáveis/Materiais de Penso </v>
          </cell>
          <cell r="N39">
            <v>12672.7</v>
          </cell>
        </row>
        <row r="40">
          <cell r="D40" t="str">
            <v xml:space="preserve"> 2.2. Medicamentos </v>
          </cell>
          <cell r="N40">
            <v>3233.1</v>
          </cell>
        </row>
        <row r="41">
          <cell r="D41" t="str">
            <v xml:space="preserve"> 2.1. Materiais Descartáveis/Materiais de Penso </v>
          </cell>
          <cell r="N41">
            <v>29473.9</v>
          </cell>
        </row>
        <row r="42">
          <cell r="D42" t="str">
            <v xml:space="preserve"> 2.2. Medicamentos </v>
          </cell>
          <cell r="N42">
            <v>747.65</v>
          </cell>
        </row>
        <row r="43">
          <cell r="D43" t="str">
            <v xml:space="preserve"> 2.2. Medicamentos </v>
          </cell>
          <cell r="N43">
            <v>613.75</v>
          </cell>
        </row>
        <row r="44">
          <cell r="D44" t="str">
            <v xml:space="preserve"> 2.1. Materiais Descartáveis/Materiais de Penso </v>
          </cell>
          <cell r="N44">
            <v>14724</v>
          </cell>
        </row>
        <row r="45">
          <cell r="D45" t="str">
            <v xml:space="preserve"> 2.1. Materiais Descartáveis/Materiais de Penso </v>
          </cell>
          <cell r="N45">
            <v>3015</v>
          </cell>
        </row>
        <row r="46">
          <cell r="D46" t="str">
            <v xml:space="preserve"> 2.1. Materiais Descartáveis/Materiais de Penso </v>
          </cell>
          <cell r="N46">
            <v>14916</v>
          </cell>
        </row>
        <row r="47">
          <cell r="D47" t="str">
            <v xml:space="preserve"> 3.3. Material Expediente </v>
          </cell>
          <cell r="N47">
            <v>343.1</v>
          </cell>
        </row>
        <row r="48">
          <cell r="D48" t="str">
            <v xml:space="preserve"> 3.1. Material de Higienização e Limpeza </v>
          </cell>
          <cell r="N48">
            <v>600</v>
          </cell>
        </row>
        <row r="49">
          <cell r="D49" t="str">
            <v xml:space="preserve"> 3.3. Material Expediente </v>
          </cell>
          <cell r="N49">
            <v>56</v>
          </cell>
        </row>
        <row r="50">
          <cell r="D50" t="str">
            <v xml:space="preserve"> 2.2. Medicamentos </v>
          </cell>
          <cell r="N50">
            <v>832.29</v>
          </cell>
        </row>
        <row r="51">
          <cell r="D51" t="str">
            <v xml:space="preserve"> 2.2. Medicamentos </v>
          </cell>
          <cell r="N51">
            <v>5326.25</v>
          </cell>
        </row>
        <row r="52">
          <cell r="D52" t="str">
            <v xml:space="preserve">3.7. Tecidos, Fardamentos e EPI </v>
          </cell>
          <cell r="N52">
            <v>1060.8</v>
          </cell>
        </row>
        <row r="53">
          <cell r="D53" t="str">
            <v xml:space="preserve"> 2.2. Medicamentos </v>
          </cell>
          <cell r="N53">
            <v>7735.24</v>
          </cell>
        </row>
        <row r="54">
          <cell r="D54" t="str">
            <v xml:space="preserve"> 2.2. Medicamentos </v>
          </cell>
          <cell r="N54">
            <v>220000</v>
          </cell>
        </row>
        <row r="55">
          <cell r="D55" t="str">
            <v>5.2. Água</v>
          </cell>
          <cell r="N55">
            <v>44404.800000000003</v>
          </cell>
        </row>
        <row r="56">
          <cell r="D56" t="str">
            <v xml:space="preserve"> 2.1. Materiais Descartáveis/Materiais de Penso </v>
          </cell>
          <cell r="N56">
            <v>7359.4</v>
          </cell>
        </row>
        <row r="57">
          <cell r="D57" t="str">
            <v xml:space="preserve"> 2.1. Materiais Descartáveis/Materiais de Penso </v>
          </cell>
          <cell r="N57">
            <v>14718.8</v>
          </cell>
        </row>
        <row r="58">
          <cell r="D58" t="str">
            <v xml:space="preserve"> 2.2. Medicamentos </v>
          </cell>
          <cell r="N58">
            <v>8619</v>
          </cell>
        </row>
        <row r="59">
          <cell r="D59" t="str">
            <v xml:space="preserve"> 2.2. Medicamentos </v>
          </cell>
          <cell r="N59">
            <v>280</v>
          </cell>
        </row>
        <row r="60">
          <cell r="D60" t="str">
            <v xml:space="preserve"> 2.2. Medicamentos </v>
          </cell>
          <cell r="N60">
            <v>419.7</v>
          </cell>
        </row>
        <row r="61">
          <cell r="D61" t="str">
            <v xml:space="preserve"> 2.1. Materiais Descartáveis/Materiais de Penso </v>
          </cell>
          <cell r="N61">
            <v>22086</v>
          </cell>
        </row>
        <row r="62">
          <cell r="D62" t="str">
            <v xml:space="preserve"> 2.1. Materiais Descartáveis/Materiais de Penso </v>
          </cell>
          <cell r="N62">
            <v>4485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>4.3.2. Tarifas</v>
          </cell>
          <cell r="N66">
            <v>11.05</v>
          </cell>
        </row>
        <row r="67">
          <cell r="D67" t="str">
            <v xml:space="preserve"> 2.1. Materiais Descartáveis/Materiais de Penso </v>
          </cell>
          <cell r="N67">
            <v>69900</v>
          </cell>
        </row>
        <row r="68">
          <cell r="D68" t="str">
            <v xml:space="preserve"> 2.4. Gases Medicinais </v>
          </cell>
          <cell r="N68">
            <v>330.29</v>
          </cell>
        </row>
        <row r="69">
          <cell r="D69" t="str">
            <v xml:space="preserve"> 2.4. Gases Medicinais </v>
          </cell>
          <cell r="N69">
            <v>54.78</v>
          </cell>
        </row>
        <row r="70">
          <cell r="D70" t="str">
            <v xml:space="preserve"> 2.2. Medicamentos </v>
          </cell>
          <cell r="N70">
            <v>2702</v>
          </cell>
        </row>
        <row r="71">
          <cell r="D71" t="str">
            <v xml:space="preserve"> 2.2. Medicamentos </v>
          </cell>
          <cell r="N71">
            <v>2601.3000000000002</v>
          </cell>
        </row>
        <row r="72">
          <cell r="D72" t="str">
            <v xml:space="preserve"> 2.2. Medicamentos </v>
          </cell>
          <cell r="N72">
            <v>10080</v>
          </cell>
        </row>
        <row r="73">
          <cell r="D73" t="str">
            <v xml:space="preserve"> 3.1. Material de Higienização e Limpeza </v>
          </cell>
          <cell r="N73">
            <v>438.4</v>
          </cell>
        </row>
        <row r="74">
          <cell r="D74" t="str">
            <v xml:space="preserve"> 2.1. Materiais Descartáveis/Materiais de Penso </v>
          </cell>
          <cell r="N74">
            <v>5943.01</v>
          </cell>
        </row>
        <row r="75">
          <cell r="D75" t="str">
            <v xml:space="preserve"> 2.2. Medicamentos </v>
          </cell>
          <cell r="N75">
            <v>2304.6799999999998</v>
          </cell>
        </row>
        <row r="76">
          <cell r="D76" t="str">
            <v xml:space="preserve"> 3.3. Material Expediente </v>
          </cell>
          <cell r="N76">
            <v>521.5</v>
          </cell>
        </row>
        <row r="77">
          <cell r="D77" t="str">
            <v xml:space="preserve"> 3.1. Material de Higienização e Limpeza </v>
          </cell>
          <cell r="N77">
            <v>1300</v>
          </cell>
        </row>
        <row r="78">
          <cell r="D78" t="str">
            <v xml:space="preserve"> 1.4. Benefícios</v>
          </cell>
          <cell r="N78">
            <v>386.42</v>
          </cell>
        </row>
        <row r="79">
          <cell r="D79" t="str">
            <v>11.6.1.1.1. Médicos</v>
          </cell>
          <cell r="N79">
            <v>292822.68</v>
          </cell>
        </row>
        <row r="80">
          <cell r="D80" t="str">
            <v>4.3.2. Tarifas</v>
          </cell>
          <cell r="N80">
            <v>11.05</v>
          </cell>
        </row>
        <row r="81">
          <cell r="D81" t="str">
            <v>4.3.2. Tarifas</v>
          </cell>
          <cell r="N81">
            <v>11.05</v>
          </cell>
        </row>
        <row r="82">
          <cell r="D82" t="str">
            <v>4.3.2. Tarifas</v>
          </cell>
          <cell r="N82">
            <v>11.05</v>
          </cell>
        </row>
        <row r="83">
          <cell r="D83" t="str">
            <v>4.3.2. Tarifas</v>
          </cell>
          <cell r="N83">
            <v>11.05</v>
          </cell>
        </row>
        <row r="84">
          <cell r="D84" t="str">
            <v>4.3.2. Tarifas</v>
          </cell>
          <cell r="N84">
            <v>11.05</v>
          </cell>
        </row>
        <row r="85">
          <cell r="D85" t="str">
            <v>4.3.2. Tarifas</v>
          </cell>
          <cell r="N85">
            <v>11.05</v>
          </cell>
        </row>
        <row r="86">
          <cell r="D86" t="str">
            <v>4.3.2. Tarifas</v>
          </cell>
          <cell r="N86">
            <v>11.05</v>
          </cell>
        </row>
        <row r="87">
          <cell r="D87" t="str">
            <v>4.3.2. Tarifas</v>
          </cell>
          <cell r="N87">
            <v>11.05</v>
          </cell>
        </row>
        <row r="88">
          <cell r="D88" t="str">
            <v>4.3.2. Tarifas</v>
          </cell>
          <cell r="N88">
            <v>11.05</v>
          </cell>
        </row>
        <row r="89">
          <cell r="D89" t="str">
            <v>4.3.2. Tarifas</v>
          </cell>
          <cell r="N89">
            <v>11.05</v>
          </cell>
        </row>
        <row r="90">
          <cell r="D90" t="str">
            <v xml:space="preserve"> 2.3. Dietas Industrializadas </v>
          </cell>
          <cell r="N90">
            <v>215.51</v>
          </cell>
        </row>
        <row r="91">
          <cell r="D91" t="str">
            <v xml:space="preserve"> 2.2. Medicamentos </v>
          </cell>
          <cell r="N91">
            <v>1057.55</v>
          </cell>
        </row>
        <row r="92">
          <cell r="D92" t="str">
            <v xml:space="preserve"> 2.2. Medicamentos </v>
          </cell>
          <cell r="N92">
            <v>2233.1999999999998</v>
          </cell>
        </row>
        <row r="93">
          <cell r="D93" t="str">
            <v xml:space="preserve"> 3.1. Material de Higienização e Limpeza </v>
          </cell>
          <cell r="N93">
            <v>1238.6300000000001</v>
          </cell>
        </row>
        <row r="94">
          <cell r="D94" t="str">
            <v xml:space="preserve"> 2.1. Materiais Descartáveis/Materiais de Penso </v>
          </cell>
          <cell r="N94">
            <v>7181.5</v>
          </cell>
        </row>
        <row r="95">
          <cell r="D95" t="str">
            <v>4.3.2. Tarifas</v>
          </cell>
          <cell r="N95">
            <v>11.05</v>
          </cell>
        </row>
        <row r="96">
          <cell r="D96" t="str">
            <v>4.3.2. Tarifas</v>
          </cell>
          <cell r="N96">
            <v>11.05</v>
          </cell>
        </row>
        <row r="97">
          <cell r="D97" t="str">
            <v xml:space="preserve"> 1.4. Benefícios</v>
          </cell>
          <cell r="N97">
            <v>89572.95</v>
          </cell>
        </row>
        <row r="98">
          <cell r="D98" t="str">
            <v xml:space="preserve"> 2.1. Materiais Descartáveis/Materiais de Penso </v>
          </cell>
          <cell r="N98">
            <v>10740</v>
          </cell>
        </row>
        <row r="99">
          <cell r="D99" t="str">
            <v>11.3.2. Material/Gêneros Alimentícios</v>
          </cell>
          <cell r="N99">
            <v>31310.959999999999</v>
          </cell>
        </row>
        <row r="100">
          <cell r="D100" t="str">
            <v xml:space="preserve"> 2.2. Medicamentos </v>
          </cell>
          <cell r="N100">
            <v>23535.01</v>
          </cell>
        </row>
        <row r="101">
          <cell r="D101" t="str">
            <v>7.2.1.1. Equipamentos Médico-Hospitalar</v>
          </cell>
          <cell r="N101">
            <v>441.63</v>
          </cell>
        </row>
        <row r="102">
          <cell r="D102" t="str">
            <v>5.4.4. Locação de Equipamentos Médico-Hospitalares (Pessoa Jurídica)</v>
          </cell>
          <cell r="N102">
            <v>537.17999999999995</v>
          </cell>
          <cell r="Q102">
            <v>833956.38999999966</v>
          </cell>
        </row>
        <row r="103">
          <cell r="D103" t="str">
            <v>11.7.2.1.3. Engenharia Clínica</v>
          </cell>
          <cell r="N103">
            <v>23600</v>
          </cell>
        </row>
        <row r="104">
          <cell r="D104" t="str">
            <v xml:space="preserve"> 2.1. Materiais Descartáveis/Materiais de Penso </v>
          </cell>
          <cell r="N104">
            <v>24286.02</v>
          </cell>
        </row>
        <row r="105">
          <cell r="D105" t="str">
            <v xml:space="preserve"> 2.2. Medicamentos </v>
          </cell>
          <cell r="N105">
            <v>2048.75</v>
          </cell>
        </row>
        <row r="106">
          <cell r="D106" t="str">
            <v xml:space="preserve"> 2.4. Gases Medicinais </v>
          </cell>
          <cell r="N106">
            <v>219.13</v>
          </cell>
        </row>
        <row r="107">
          <cell r="D107" t="str">
            <v xml:space="preserve"> 2.4. Gases Medicinais </v>
          </cell>
          <cell r="N107">
            <v>4421.12</v>
          </cell>
        </row>
        <row r="108">
          <cell r="D108" t="str">
            <v>6.3.1.1.1. Lavanderia</v>
          </cell>
          <cell r="N108">
            <v>37472.080000000002</v>
          </cell>
        </row>
        <row r="109">
          <cell r="D109" t="str">
            <v xml:space="preserve"> 2.1. Materiais Descartáveis/Materiais de Penso </v>
          </cell>
          <cell r="N109">
            <v>8038.8</v>
          </cell>
        </row>
        <row r="110">
          <cell r="D110" t="str">
            <v xml:space="preserve"> 2.1. Materiais Descartáveis/Materiais de Penso </v>
          </cell>
          <cell r="N110">
            <v>27114.94</v>
          </cell>
        </row>
        <row r="111">
          <cell r="D111" t="str">
            <v xml:space="preserve"> 2.1. Materiais Descartáveis/Materiais de Penso </v>
          </cell>
          <cell r="N111">
            <v>35325.120000000003</v>
          </cell>
        </row>
        <row r="112">
          <cell r="D112" t="str">
            <v xml:space="preserve"> 2.8. Outras Despesas com Insumos Assistenciais </v>
          </cell>
          <cell r="N112">
            <v>150</v>
          </cell>
        </row>
        <row r="113">
          <cell r="D113" t="str">
            <v xml:space="preserve"> 2.8. Outras Despesas com Insumos Assistenciais </v>
          </cell>
          <cell r="N113">
            <v>900</v>
          </cell>
        </row>
        <row r="114">
          <cell r="D114" t="str">
            <v xml:space="preserve"> 2.1. Materiais Descartáveis/Materiais de Penso </v>
          </cell>
          <cell r="N114">
            <v>39480</v>
          </cell>
        </row>
        <row r="115">
          <cell r="D115" t="str">
            <v xml:space="preserve"> 2.1. Materiais Descartáveis/Materiais de Penso </v>
          </cell>
          <cell r="N115">
            <v>20311.939999999999</v>
          </cell>
        </row>
        <row r="116">
          <cell r="D116" t="str">
            <v>4.3.2. Tarifas</v>
          </cell>
          <cell r="N116">
            <v>11.05</v>
          </cell>
        </row>
        <row r="117">
          <cell r="D117" t="str">
            <v>4.3.2. Tarifas</v>
          </cell>
          <cell r="N117">
            <v>11.05</v>
          </cell>
        </row>
        <row r="118">
          <cell r="D118" t="str">
            <v>4.3.2. Tarifas</v>
          </cell>
          <cell r="N118">
            <v>11.05</v>
          </cell>
        </row>
        <row r="119">
          <cell r="D119" t="str">
            <v xml:space="preserve"> 2.2. Medicamentos </v>
          </cell>
          <cell r="N119">
            <v>349.95</v>
          </cell>
        </row>
        <row r="120">
          <cell r="D120" t="str">
            <v xml:space="preserve"> 2.2. Medicamentos </v>
          </cell>
          <cell r="N120">
            <v>7787.4</v>
          </cell>
        </row>
        <row r="121">
          <cell r="D121" t="str">
            <v xml:space="preserve"> 1.4. Benefícios</v>
          </cell>
          <cell r="N121">
            <v>136.27000000000001</v>
          </cell>
        </row>
        <row r="122">
          <cell r="D122" t="str">
            <v xml:space="preserve"> 3.3. Material Expediente </v>
          </cell>
          <cell r="N122">
            <v>449.5</v>
          </cell>
        </row>
        <row r="123">
          <cell r="D123" t="str">
            <v xml:space="preserve"> 2.2. Medicamentos </v>
          </cell>
          <cell r="N123">
            <v>5642.4</v>
          </cell>
        </row>
        <row r="124">
          <cell r="D124" t="str">
            <v xml:space="preserve"> 2.4. Gases Medicinais </v>
          </cell>
          <cell r="N124">
            <v>2582.92</v>
          </cell>
        </row>
        <row r="125">
          <cell r="D125" t="str">
            <v xml:space="preserve"> 2.4. Gases Medicinais </v>
          </cell>
          <cell r="N125">
            <v>219.13</v>
          </cell>
        </row>
        <row r="126">
          <cell r="D126" t="str">
            <v xml:space="preserve"> 2.4. Gases Medicinais </v>
          </cell>
          <cell r="N126">
            <v>3271.92</v>
          </cell>
        </row>
        <row r="127">
          <cell r="D127" t="str">
            <v xml:space="preserve"> 2.1. Materiais Descartáveis/Materiais de Penso </v>
          </cell>
          <cell r="N127">
            <v>9870</v>
          </cell>
        </row>
        <row r="128">
          <cell r="D128" t="str">
            <v xml:space="preserve"> 2.1. Materiais Descartáveis/Materiais de Penso </v>
          </cell>
          <cell r="N128">
            <v>6531.12</v>
          </cell>
        </row>
        <row r="129">
          <cell r="D129" t="str">
            <v xml:space="preserve"> 2.2. Medicamentos </v>
          </cell>
          <cell r="N129">
            <v>2262</v>
          </cell>
        </row>
        <row r="130">
          <cell r="D130" t="str">
            <v xml:space="preserve"> 2.2. Medicamentos </v>
          </cell>
          <cell r="N130">
            <v>10500</v>
          </cell>
        </row>
        <row r="131">
          <cell r="D131" t="str">
            <v xml:space="preserve"> 2.4. Gases Medicinais </v>
          </cell>
          <cell r="N131">
            <v>3869.92</v>
          </cell>
        </row>
        <row r="132">
          <cell r="D132" t="str">
            <v>11.6.1.1.5. Locação de Ambulâncias</v>
          </cell>
          <cell r="N132">
            <v>18675.2</v>
          </cell>
        </row>
        <row r="133">
          <cell r="D133" t="str">
            <v xml:space="preserve"> 3.3. Material Expediente </v>
          </cell>
          <cell r="N133">
            <v>538.5</v>
          </cell>
        </row>
        <row r="134">
          <cell r="D134" t="str">
            <v xml:space="preserve"> 2.4. Gases Medicinais </v>
          </cell>
          <cell r="N134">
            <v>54.78</v>
          </cell>
        </row>
        <row r="135">
          <cell r="D135" t="str">
            <v xml:space="preserve"> 2.4. Gases Medicinais </v>
          </cell>
          <cell r="N135">
            <v>54.78</v>
          </cell>
        </row>
        <row r="136">
          <cell r="D136" t="str">
            <v xml:space="preserve"> 2.4. Gases Medicinais </v>
          </cell>
          <cell r="N136">
            <v>4007.72</v>
          </cell>
        </row>
        <row r="137">
          <cell r="D137" t="str">
            <v xml:space="preserve"> 2.8. Outras Despesas com Insumos Assistenciais </v>
          </cell>
          <cell r="N137">
            <v>276</v>
          </cell>
        </row>
        <row r="138">
          <cell r="D138" t="str">
            <v xml:space="preserve"> 2.1. Materiais Descartáveis/Materiais de Penso </v>
          </cell>
          <cell r="N138">
            <v>14718.8</v>
          </cell>
        </row>
        <row r="139">
          <cell r="D139" t="str">
            <v xml:space="preserve"> 2.8. Outras Despesas com Insumos Assistenciais </v>
          </cell>
          <cell r="N139">
            <v>116.5</v>
          </cell>
        </row>
        <row r="140">
          <cell r="D140" t="str">
            <v xml:space="preserve"> 2.1. Materiais Descartáveis/Materiais de Penso </v>
          </cell>
          <cell r="N140">
            <v>184.5</v>
          </cell>
        </row>
        <row r="141">
          <cell r="D141" t="str">
            <v xml:space="preserve"> 2.1. Materiais Descartáveis/Materiais de Penso </v>
          </cell>
          <cell r="N141">
            <v>928.5</v>
          </cell>
        </row>
        <row r="142">
          <cell r="D142" t="str">
            <v xml:space="preserve"> 3.3. Material Expediente </v>
          </cell>
          <cell r="N142">
            <v>330</v>
          </cell>
        </row>
        <row r="143">
          <cell r="D143" t="str">
            <v xml:space="preserve"> 3.2. Material/Gêneros Alimentícios </v>
          </cell>
          <cell r="N143">
            <v>385.4</v>
          </cell>
        </row>
        <row r="144">
          <cell r="D144" t="str">
            <v>4.3.2. Tarifas</v>
          </cell>
          <cell r="N144">
            <v>11.05</v>
          </cell>
        </row>
        <row r="145">
          <cell r="D145" t="str">
            <v>4.3.2. Tarifas</v>
          </cell>
          <cell r="N145">
            <v>11.05</v>
          </cell>
        </row>
        <row r="146">
          <cell r="D146" t="str">
            <v>4.3.2. Tarifas</v>
          </cell>
          <cell r="N146">
            <v>11.05</v>
          </cell>
        </row>
        <row r="147">
          <cell r="D147" t="str">
            <v>4.3.2. Tarifas</v>
          </cell>
          <cell r="N147">
            <v>11.05</v>
          </cell>
        </row>
        <row r="148">
          <cell r="D148" t="str">
            <v xml:space="preserve"> 2.2. Medicamentos </v>
          </cell>
          <cell r="N148">
            <v>25800</v>
          </cell>
        </row>
        <row r="149">
          <cell r="D149" t="str">
            <v>4.3.2. Tarifas</v>
          </cell>
          <cell r="N149">
            <v>11.05</v>
          </cell>
        </row>
        <row r="150">
          <cell r="D150" t="str">
            <v>11.6.1.1.1. Médicos</v>
          </cell>
          <cell r="N150">
            <v>2498</v>
          </cell>
        </row>
        <row r="151">
          <cell r="D151" t="str">
            <v xml:space="preserve"> 2.2. Medicamentos </v>
          </cell>
          <cell r="N151">
            <v>3114.96</v>
          </cell>
        </row>
        <row r="152">
          <cell r="D152" t="str">
            <v xml:space="preserve"> 3.3. Material Expediente </v>
          </cell>
          <cell r="N152">
            <v>3005.5</v>
          </cell>
        </row>
        <row r="153">
          <cell r="D153" t="str">
            <v xml:space="preserve"> 2.1. Materiais Descartáveis/Materiais de Penso </v>
          </cell>
          <cell r="N153">
            <v>347.6</v>
          </cell>
        </row>
        <row r="154">
          <cell r="D154" t="str">
            <v xml:space="preserve"> 1.4. Benefícios</v>
          </cell>
          <cell r="N154">
            <v>94.45</v>
          </cell>
        </row>
        <row r="155">
          <cell r="D155" t="str">
            <v xml:space="preserve"> 2.2. Medicamentos </v>
          </cell>
          <cell r="N155">
            <v>24780</v>
          </cell>
        </row>
        <row r="156">
          <cell r="D156" t="str">
            <v>4.3.2. Tarifas</v>
          </cell>
          <cell r="N156">
            <v>11.05</v>
          </cell>
        </row>
        <row r="157">
          <cell r="D157" t="str">
            <v>4.3.2. Tarifas</v>
          </cell>
          <cell r="N157">
            <v>11.05</v>
          </cell>
        </row>
        <row r="158">
          <cell r="D158" t="str">
            <v xml:space="preserve"> 2.1. Materiais Descartáveis/Materiais de Penso </v>
          </cell>
          <cell r="N158">
            <v>2710.06</v>
          </cell>
        </row>
        <row r="159">
          <cell r="D159" t="str">
            <v xml:space="preserve"> 2.2. Medicamentos </v>
          </cell>
          <cell r="N159">
            <v>1959.4</v>
          </cell>
        </row>
        <row r="160">
          <cell r="D160" t="str">
            <v xml:space="preserve"> 2.2. Medicamentos </v>
          </cell>
          <cell r="N160">
            <v>406.08</v>
          </cell>
        </row>
        <row r="161">
          <cell r="D161" t="str">
            <v xml:space="preserve"> 2.2. Medicamentos </v>
          </cell>
          <cell r="N161">
            <v>41.16</v>
          </cell>
        </row>
        <row r="162">
          <cell r="D162" t="str">
            <v xml:space="preserve"> 2.2. Medicamentos </v>
          </cell>
          <cell r="N162">
            <v>10892.61</v>
          </cell>
        </row>
        <row r="163">
          <cell r="D163" t="str">
            <v xml:space="preserve"> 2.2. Medicamentos </v>
          </cell>
          <cell r="N163">
            <v>2019.5</v>
          </cell>
        </row>
        <row r="164">
          <cell r="D164" t="str">
            <v xml:space="preserve"> 2.2. Medicamentos </v>
          </cell>
          <cell r="N164">
            <v>14296</v>
          </cell>
        </row>
        <row r="165">
          <cell r="D165" t="str">
            <v xml:space="preserve"> 2.2. Medicamentos </v>
          </cell>
          <cell r="N165">
            <v>7148</v>
          </cell>
        </row>
        <row r="166">
          <cell r="D166" t="str">
            <v xml:space="preserve"> 2.2. Medicamentos </v>
          </cell>
          <cell r="N166">
            <v>4768.5</v>
          </cell>
        </row>
        <row r="167">
          <cell r="D167" t="str">
            <v xml:space="preserve"> 2.2. Medicamentos </v>
          </cell>
          <cell r="N167">
            <v>4592</v>
          </cell>
        </row>
        <row r="168">
          <cell r="D168" t="str">
            <v xml:space="preserve"> 2.1. Materiais Descartáveis/Materiais de Penso </v>
          </cell>
          <cell r="N168">
            <v>1685.79</v>
          </cell>
        </row>
        <row r="169">
          <cell r="D169" t="str">
            <v xml:space="preserve"> 2.1. Materiais Descartáveis/Materiais de Penso </v>
          </cell>
          <cell r="N169">
            <v>689.08</v>
          </cell>
        </row>
        <row r="170">
          <cell r="D170" t="str">
            <v xml:space="preserve"> 2.2. Medicamentos </v>
          </cell>
          <cell r="N170">
            <v>201.67</v>
          </cell>
        </row>
        <row r="171">
          <cell r="D171" t="str">
            <v xml:space="preserve"> 2.2. Medicamentos </v>
          </cell>
          <cell r="N171">
            <v>515.5</v>
          </cell>
        </row>
        <row r="172">
          <cell r="D172" t="str">
            <v>11.6.1.1.1. Médicos</v>
          </cell>
          <cell r="N172">
            <v>75861.73</v>
          </cell>
        </row>
        <row r="173">
          <cell r="D173" t="str">
            <v xml:space="preserve"> 2.4. Gases Medicinais </v>
          </cell>
          <cell r="N173">
            <v>3869.92</v>
          </cell>
        </row>
        <row r="174">
          <cell r="D174" t="str">
            <v xml:space="preserve"> 2.1. Materiais Descartáveis/Materiais de Penso </v>
          </cell>
          <cell r="N174">
            <v>23739</v>
          </cell>
        </row>
        <row r="175">
          <cell r="D175" t="str">
            <v>11.6.1.1.1. Médicos</v>
          </cell>
          <cell r="N175">
            <v>32500</v>
          </cell>
        </row>
        <row r="176">
          <cell r="D176" t="str">
            <v xml:space="preserve"> 3.1. Material de Higienização e Limpeza </v>
          </cell>
          <cell r="N176">
            <v>235.93</v>
          </cell>
        </row>
        <row r="177">
          <cell r="D177" t="str">
            <v xml:space="preserve"> 2.2. Medicamentos </v>
          </cell>
          <cell r="N177">
            <v>39117.9</v>
          </cell>
        </row>
        <row r="178">
          <cell r="D178" t="str">
            <v xml:space="preserve"> 3.3. Material Expediente </v>
          </cell>
          <cell r="N178">
            <v>2858.3</v>
          </cell>
        </row>
        <row r="179">
          <cell r="D179" t="str">
            <v xml:space="preserve"> 3.2. Material/Gêneros Alimentícios </v>
          </cell>
          <cell r="N179">
            <v>2150</v>
          </cell>
        </row>
        <row r="180">
          <cell r="D180" t="str">
            <v xml:space="preserve"> 2.1. Materiais Descartáveis/Materiais de Penso </v>
          </cell>
          <cell r="N180">
            <v>5248.26</v>
          </cell>
        </row>
        <row r="181">
          <cell r="D181" t="str">
            <v xml:space="preserve">3.8. Outras Despesas com Materiais Diversos </v>
          </cell>
          <cell r="N181">
            <v>598</v>
          </cell>
        </row>
        <row r="182">
          <cell r="D182" t="str">
            <v xml:space="preserve"> 2.1. Materiais Descartáveis/Materiais de Penso </v>
          </cell>
          <cell r="N182">
            <v>16054.4</v>
          </cell>
        </row>
        <row r="183">
          <cell r="D183" t="str">
            <v xml:space="preserve"> 2.4. Gases Medicinais </v>
          </cell>
          <cell r="N183">
            <v>219.13</v>
          </cell>
        </row>
        <row r="184">
          <cell r="D184" t="str">
            <v xml:space="preserve"> 2.2. Medicamentos </v>
          </cell>
          <cell r="N184">
            <v>15328.52</v>
          </cell>
        </row>
        <row r="185">
          <cell r="D185" t="str">
            <v>6.3.1.6. Serviços Técnicos Profissionais</v>
          </cell>
          <cell r="N185">
            <v>144</v>
          </cell>
        </row>
        <row r="186">
          <cell r="D186" t="str">
            <v xml:space="preserve"> 2.2. Medicamentos </v>
          </cell>
          <cell r="N186">
            <v>1800</v>
          </cell>
        </row>
        <row r="187">
          <cell r="D187" t="str">
            <v xml:space="preserve"> 2.1. Materiais Descartáveis/Materiais de Penso </v>
          </cell>
          <cell r="N187">
            <v>10155</v>
          </cell>
        </row>
        <row r="188">
          <cell r="D188" t="str">
            <v xml:space="preserve"> 3.3. Material Expediente </v>
          </cell>
          <cell r="N188">
            <v>296</v>
          </cell>
        </row>
        <row r="189">
          <cell r="D189" t="str">
            <v xml:space="preserve"> 3.1. Material de Higienização e Limpeza </v>
          </cell>
          <cell r="N189">
            <v>3663</v>
          </cell>
        </row>
        <row r="190">
          <cell r="D190" t="str">
            <v>11.6.1.1.1. Médicos</v>
          </cell>
          <cell r="N190">
            <v>69153.350000000006</v>
          </cell>
        </row>
        <row r="191">
          <cell r="D191" t="str">
            <v xml:space="preserve"> 2.2. Medicamentos </v>
          </cell>
          <cell r="N191">
            <v>21840</v>
          </cell>
        </row>
        <row r="192">
          <cell r="D192" t="str">
            <v xml:space="preserve"> 2.2. Medicamentos </v>
          </cell>
          <cell r="N192">
            <v>43762.58</v>
          </cell>
        </row>
        <row r="193">
          <cell r="D193" t="str">
            <v xml:space="preserve"> 2.2. Medicamentos </v>
          </cell>
          <cell r="N193">
            <v>12719.42</v>
          </cell>
        </row>
        <row r="194">
          <cell r="D194" t="str">
            <v xml:space="preserve"> 2.2. Medicamentos </v>
          </cell>
          <cell r="N194">
            <v>5569.2</v>
          </cell>
        </row>
        <row r="195">
          <cell r="D195" t="str">
            <v xml:space="preserve"> 2.1. Materiais Descartáveis/Materiais de Penso </v>
          </cell>
          <cell r="N195">
            <v>59040</v>
          </cell>
        </row>
        <row r="196">
          <cell r="D196" t="str">
            <v xml:space="preserve"> 2.2. Medicamentos </v>
          </cell>
          <cell r="N196">
            <v>658.58</v>
          </cell>
        </row>
        <row r="197">
          <cell r="D197" t="str">
            <v xml:space="preserve"> 2.1. Materiais Descartáveis/Materiais de Penso </v>
          </cell>
          <cell r="N197">
            <v>3580.28</v>
          </cell>
        </row>
        <row r="198">
          <cell r="D198" t="str">
            <v xml:space="preserve"> 2.2. Medicamentos </v>
          </cell>
          <cell r="N198">
            <v>813.54</v>
          </cell>
        </row>
        <row r="199">
          <cell r="D199" t="str">
            <v xml:space="preserve"> 2.1. Materiais Descartáveis/Materiais de Penso </v>
          </cell>
          <cell r="N199">
            <v>500</v>
          </cell>
        </row>
        <row r="200">
          <cell r="D200" t="str">
            <v xml:space="preserve"> 2.1. Materiais Descartáveis/Materiais de Penso </v>
          </cell>
          <cell r="N200">
            <v>3253.61</v>
          </cell>
        </row>
        <row r="201">
          <cell r="D201" t="str">
            <v xml:space="preserve"> 2.1. Materiais Descartáveis/Materiais de Penso </v>
          </cell>
          <cell r="N201">
            <v>35104.339999999997</v>
          </cell>
        </row>
        <row r="202">
          <cell r="D202" t="str">
            <v xml:space="preserve"> 2.1. Materiais Descartáveis/Materiais de Penso </v>
          </cell>
          <cell r="N202">
            <v>2899.8</v>
          </cell>
        </row>
        <row r="203">
          <cell r="D203" t="str">
            <v xml:space="preserve"> 2.4. Gases Medicinais </v>
          </cell>
          <cell r="N203">
            <v>2996.32</v>
          </cell>
        </row>
        <row r="204">
          <cell r="D204" t="str">
            <v xml:space="preserve"> 2.3. Dietas Industrializadas </v>
          </cell>
          <cell r="N204">
            <v>737.01</v>
          </cell>
        </row>
        <row r="205">
          <cell r="D205" t="str">
            <v xml:space="preserve"> 2.4. Gases Medicinais </v>
          </cell>
          <cell r="N205">
            <v>273.91000000000003</v>
          </cell>
        </row>
        <row r="206">
          <cell r="D206" t="str">
            <v xml:space="preserve"> 2.1. Materiais Descartáveis/Materiais de Penso </v>
          </cell>
          <cell r="N206">
            <v>12519.36</v>
          </cell>
        </row>
        <row r="207">
          <cell r="D207" t="str">
            <v xml:space="preserve"> 2.2. Medicamentos </v>
          </cell>
          <cell r="N207">
            <v>1211.29</v>
          </cell>
        </row>
        <row r="208">
          <cell r="D208" t="str">
            <v xml:space="preserve"> 2.1. Materiais Descartáveis/Materiais de Penso </v>
          </cell>
          <cell r="N208">
            <v>1680</v>
          </cell>
        </row>
        <row r="209">
          <cell r="D209" t="str">
            <v xml:space="preserve"> 2.1. Materiais Descartáveis/Materiais de Penso </v>
          </cell>
          <cell r="N209">
            <v>7359.4</v>
          </cell>
        </row>
        <row r="210">
          <cell r="D210" t="str">
            <v xml:space="preserve"> 2.1. Materiais Descartáveis/Materiais de Penso </v>
          </cell>
          <cell r="N210">
            <v>18398.5</v>
          </cell>
        </row>
        <row r="211">
          <cell r="D211" t="str">
            <v xml:space="preserve"> 2.2. Medicamentos </v>
          </cell>
          <cell r="N211">
            <v>6121.3</v>
          </cell>
        </row>
        <row r="212">
          <cell r="D212" t="str">
            <v xml:space="preserve"> 2.1. Materiais Descartáveis/Materiais de Penso </v>
          </cell>
          <cell r="N212">
            <v>11072</v>
          </cell>
        </row>
        <row r="213">
          <cell r="D213" t="str">
            <v xml:space="preserve"> 2.2. Medicamentos </v>
          </cell>
          <cell r="N213">
            <v>35996.120000000003</v>
          </cell>
        </row>
        <row r="214">
          <cell r="D214" t="str">
            <v xml:space="preserve"> 2.2. Medicamentos </v>
          </cell>
          <cell r="N214">
            <v>140000</v>
          </cell>
        </row>
        <row r="215">
          <cell r="D215" t="str">
            <v xml:space="preserve"> 2.2. Medicamentos </v>
          </cell>
          <cell r="N215">
            <v>360000</v>
          </cell>
        </row>
        <row r="216">
          <cell r="D216" t="str">
            <v xml:space="preserve"> 2.2. Medicamentos </v>
          </cell>
          <cell r="N216">
            <v>80000</v>
          </cell>
        </row>
        <row r="217">
          <cell r="D217" t="str">
            <v xml:space="preserve"> 2.2. Medicamentos </v>
          </cell>
          <cell r="N217">
            <v>2572.8000000000002</v>
          </cell>
        </row>
        <row r="218">
          <cell r="D218" t="str">
            <v xml:space="preserve"> 2.2. Medicamentos </v>
          </cell>
          <cell r="N218">
            <v>25800</v>
          </cell>
        </row>
        <row r="219">
          <cell r="D219" t="str">
            <v xml:space="preserve"> 2.8. Outras Despesas com Insumos Assistenciais </v>
          </cell>
          <cell r="N219">
            <v>1014</v>
          </cell>
        </row>
        <row r="220">
          <cell r="D220" t="str">
            <v xml:space="preserve"> 2.2. Medicamentos </v>
          </cell>
          <cell r="N220">
            <v>8264.9</v>
          </cell>
        </row>
        <row r="221">
          <cell r="D221" t="str">
            <v xml:space="preserve"> 2.2. Medicamentos </v>
          </cell>
          <cell r="N221">
            <v>5191.6000000000004</v>
          </cell>
        </row>
        <row r="222">
          <cell r="D222" t="str">
            <v xml:space="preserve"> 2.1. Materiais Descartáveis/Materiais de Penso </v>
          </cell>
          <cell r="N222">
            <v>5625</v>
          </cell>
        </row>
        <row r="223">
          <cell r="D223" t="str">
            <v xml:space="preserve"> 1.4. Benefícios</v>
          </cell>
          <cell r="N223">
            <v>1205.4000000000001</v>
          </cell>
        </row>
        <row r="224">
          <cell r="D224" t="str">
            <v xml:space="preserve"> 2.1. Materiais Descartáveis/Materiais de Penso </v>
          </cell>
          <cell r="N224">
            <v>3456.8</v>
          </cell>
        </row>
        <row r="225">
          <cell r="D225" t="str">
            <v xml:space="preserve"> 2.1. Materiais Descartáveis/Materiais de Penso </v>
          </cell>
          <cell r="N225">
            <v>270.60000000000002</v>
          </cell>
        </row>
        <row r="226">
          <cell r="D226" t="str">
            <v xml:space="preserve"> 2.2. Medicamentos </v>
          </cell>
          <cell r="N226">
            <v>1044.9000000000001</v>
          </cell>
        </row>
        <row r="227">
          <cell r="D227" t="str">
            <v>11.6.1.1.1. Médicos</v>
          </cell>
          <cell r="N227">
            <v>196370</v>
          </cell>
        </row>
        <row r="228">
          <cell r="D228" t="str">
            <v xml:space="preserve"> 2.3. Dietas Industrializadas </v>
          </cell>
          <cell r="N228">
            <v>6278.5</v>
          </cell>
        </row>
        <row r="229">
          <cell r="D229" t="str">
            <v>6.1.2.1. Médicos</v>
          </cell>
          <cell r="N229">
            <v>6133.32</v>
          </cell>
        </row>
        <row r="230">
          <cell r="D230" t="str">
            <v>11.6.1.2.1. Médicos</v>
          </cell>
          <cell r="N230">
            <v>1666.67</v>
          </cell>
        </row>
        <row r="231">
          <cell r="D231" t="str">
            <v>6.1.2.1. Médicos</v>
          </cell>
          <cell r="N231">
            <v>1666.67</v>
          </cell>
        </row>
        <row r="232">
          <cell r="D232" t="str">
            <v>6.1.2.1. Médicos</v>
          </cell>
          <cell r="N232">
            <v>3066.66</v>
          </cell>
        </row>
        <row r="233">
          <cell r="D233" t="str">
            <v>11.6.1.2.1. Médicos</v>
          </cell>
          <cell r="N233">
            <v>1666.67</v>
          </cell>
        </row>
        <row r="234">
          <cell r="D234" t="str">
            <v>11.6.1.2.1. Médicos</v>
          </cell>
          <cell r="N234">
            <v>6266.66</v>
          </cell>
        </row>
        <row r="235">
          <cell r="D235" t="str">
            <v>11.6.1.2.1. Médicos</v>
          </cell>
          <cell r="N235">
            <v>4599.99</v>
          </cell>
        </row>
        <row r="236">
          <cell r="D236" t="str">
            <v>6.1.2.1. Médicos</v>
          </cell>
          <cell r="N236">
            <v>1533.33</v>
          </cell>
        </row>
        <row r="237">
          <cell r="D237" t="str">
            <v>11.6.1.2.1. Médicos</v>
          </cell>
          <cell r="N237">
            <v>6133.32</v>
          </cell>
        </row>
        <row r="238">
          <cell r="D238" t="str">
            <v>6.1.2.1. Médicos</v>
          </cell>
          <cell r="N238">
            <v>11499.97</v>
          </cell>
        </row>
        <row r="239">
          <cell r="D239" t="str">
            <v>11.6.1.2.1. Médicos</v>
          </cell>
          <cell r="N239">
            <v>1533.33</v>
          </cell>
        </row>
        <row r="240">
          <cell r="D240" t="str">
            <v>6.1.2.1. Médicos</v>
          </cell>
          <cell r="N240">
            <v>1533.33</v>
          </cell>
        </row>
        <row r="241">
          <cell r="D241" t="str">
            <v>11.6.1.2.1. Médicos</v>
          </cell>
          <cell r="N241">
            <v>1533.33</v>
          </cell>
        </row>
        <row r="242">
          <cell r="D242" t="str">
            <v>11.6.1.2.1. Médicos</v>
          </cell>
          <cell r="N242">
            <v>1533.33</v>
          </cell>
        </row>
        <row r="243">
          <cell r="D243" t="str">
            <v>11.6.1.2.1. Médicos</v>
          </cell>
          <cell r="N243">
            <v>1533.33</v>
          </cell>
        </row>
        <row r="244">
          <cell r="D244" t="str">
            <v>11.6.1.2.1. Médicos</v>
          </cell>
          <cell r="N244">
            <v>10733.31</v>
          </cell>
        </row>
        <row r="245">
          <cell r="D245" t="str">
            <v>6.1.2.1. Médicos</v>
          </cell>
          <cell r="N245">
            <v>3333.34</v>
          </cell>
        </row>
        <row r="246">
          <cell r="D246" t="str">
            <v>11.6.1.2.1. Médicos</v>
          </cell>
          <cell r="N246">
            <v>3333.34</v>
          </cell>
        </row>
        <row r="247">
          <cell r="D247" t="str">
            <v>11.6.1.2.1. Médicos</v>
          </cell>
          <cell r="N247">
            <v>3333.34</v>
          </cell>
        </row>
        <row r="248">
          <cell r="D248" t="str">
            <v>6.1.2.1. Médicos</v>
          </cell>
          <cell r="N248">
            <v>4599.99</v>
          </cell>
        </row>
        <row r="249">
          <cell r="D249" t="str">
            <v>11.6.1.2.1. Médicos</v>
          </cell>
          <cell r="N249">
            <v>4599.99</v>
          </cell>
        </row>
        <row r="250">
          <cell r="D250" t="str">
            <v>6.1.2.1. Médicos</v>
          </cell>
          <cell r="N250">
            <v>3066.66</v>
          </cell>
        </row>
        <row r="251">
          <cell r="D251" t="str">
            <v>11.6.1.2.1. Médicos</v>
          </cell>
          <cell r="N251">
            <v>7666.65</v>
          </cell>
        </row>
        <row r="252">
          <cell r="D252" t="str">
            <v>11.6.1.2.1. Médicos</v>
          </cell>
          <cell r="N252">
            <v>1533.33</v>
          </cell>
        </row>
        <row r="253">
          <cell r="D253" t="str">
            <v>11.6.1.2.1. Médicos</v>
          </cell>
          <cell r="N253">
            <v>1533.33</v>
          </cell>
        </row>
        <row r="254">
          <cell r="D254" t="str">
            <v>11.6.1.2.1. Médicos</v>
          </cell>
          <cell r="N254">
            <v>2299.9899999999998</v>
          </cell>
        </row>
        <row r="255">
          <cell r="D255" t="str">
            <v>11.6.1.2.1. Médicos</v>
          </cell>
          <cell r="N255">
            <v>1533.33</v>
          </cell>
        </row>
        <row r="256">
          <cell r="D256" t="str">
            <v>6.1.2.1. Médicos</v>
          </cell>
          <cell r="N256">
            <v>1533.33</v>
          </cell>
        </row>
        <row r="257">
          <cell r="D257" t="str">
            <v>11.6.1.2.1. Médicos</v>
          </cell>
          <cell r="N257">
            <v>4599.99</v>
          </cell>
        </row>
        <row r="258">
          <cell r="D258" t="str">
            <v>11.6.1.2.1. Médicos</v>
          </cell>
          <cell r="N258">
            <v>1533.33</v>
          </cell>
        </row>
        <row r="259">
          <cell r="D259" t="str">
            <v xml:space="preserve"> 1.4. Benefícios</v>
          </cell>
          <cell r="N259">
            <v>33147.93</v>
          </cell>
        </row>
        <row r="260">
          <cell r="D260" t="str">
            <v xml:space="preserve"> 1.4. Benefícios</v>
          </cell>
          <cell r="N260">
            <v>60942.45</v>
          </cell>
        </row>
        <row r="261">
          <cell r="D261" t="str">
            <v xml:space="preserve"> 3.2. Material/Gêneros Alimentícios </v>
          </cell>
          <cell r="N261">
            <v>25181.89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8903535.7799999956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5459430.1900000004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8D59-FF9B-49B8-BCAF-D3739E4DA40F}">
  <sheetPr>
    <tabColor rgb="FFFFFF00"/>
  </sheetPr>
  <dimension ref="A1:BB1000"/>
  <sheetViews>
    <sheetView showGridLines="0" tabSelected="1" topLeftCell="C1" zoomScale="80" zoomScaleNormal="80" workbookViewId="0">
      <selection activeCell="H267" sqref="H267"/>
    </sheetView>
  </sheetViews>
  <sheetFormatPr defaultColWidth="14.42578125" defaultRowHeight="15" customHeight="1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>
      <c r="A1" s="6"/>
      <c r="B1" s="5"/>
      <c r="C1" s="116"/>
      <c r="D1" s="115" t="s">
        <v>408</v>
      </c>
      <c r="E1" s="23"/>
      <c r="F1" s="114" t="s">
        <v>407</v>
      </c>
      <c r="G1" s="19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6"/>
      <c r="B2" s="5"/>
      <c r="C2" s="112"/>
      <c r="D2" s="111" t="s">
        <v>406</v>
      </c>
      <c r="E2" s="13"/>
      <c r="F2" s="113" t="s">
        <v>405</v>
      </c>
      <c r="G2" s="113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6"/>
      <c r="B3" s="5"/>
      <c r="C3" s="112"/>
      <c r="D3" s="111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>
      <c r="A4" s="6"/>
      <c r="B4" s="5"/>
      <c r="C4" s="105"/>
      <c r="D4" s="190" t="s">
        <v>402</v>
      </c>
      <c r="F4" s="189">
        <v>44287</v>
      </c>
      <c r="G4" s="188">
        <v>1</v>
      </c>
      <c r="H4" s="2"/>
      <c r="I4" s="184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>
      <c r="A5" s="6"/>
      <c r="B5" s="5"/>
      <c r="C5" s="107"/>
      <c r="E5" s="187"/>
      <c r="F5" s="186"/>
      <c r="G5" s="185"/>
      <c r="H5" s="2"/>
      <c r="I5" s="184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>
      <c r="A6" s="6"/>
      <c r="B6" s="5"/>
      <c r="C6" s="104" t="s">
        <v>399</v>
      </c>
      <c r="D6" s="19"/>
      <c r="E6" s="183" t="s">
        <v>78</v>
      </c>
      <c r="F6" s="182" t="s">
        <v>398</v>
      </c>
      <c r="G6" s="181" t="s">
        <v>1</v>
      </c>
      <c r="H6" s="2"/>
      <c r="I6" s="121"/>
      <c r="J6" s="121"/>
      <c r="K6" s="1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>
      <c r="A7" s="6"/>
      <c r="B7" s="5"/>
      <c r="C7" s="177" t="s">
        <v>397</v>
      </c>
      <c r="D7" s="55"/>
      <c r="E7" s="180" t="s">
        <v>396</v>
      </c>
      <c r="F7" s="179" t="s">
        <v>395</v>
      </c>
      <c r="G7" s="178">
        <f>IFERROR(VLOOKUP($C$7,'[1]DADOS (OCULTAR)'!$P$3:$R$56,3,0),"")</f>
        <v>9039744000194</v>
      </c>
      <c r="H7" s="2"/>
      <c r="I7" s="121"/>
      <c r="J7" s="121"/>
      <c r="K7" s="1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>
      <c r="A8" s="6"/>
      <c r="B8" s="5"/>
      <c r="C8" s="177" t="str">
        <f>IFERROR(VLOOKUP($C$7,'[1]DADOS (OCULTAR)'!$P$3:$R$56,2,0),"")</f>
        <v>Fundação Professor Martiniano Fernades</v>
      </c>
      <c r="D8" s="176"/>
      <c r="E8" s="55"/>
      <c r="F8" s="175" t="s">
        <v>394</v>
      </c>
      <c r="G8" s="23"/>
      <c r="H8" s="2"/>
      <c r="I8" s="121"/>
      <c r="J8" s="121"/>
      <c r="K8" s="1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>
      <c r="A9" s="6"/>
      <c r="B9" s="5"/>
      <c r="C9" s="174" t="s">
        <v>11</v>
      </c>
      <c r="D9" s="25"/>
      <c r="E9" s="25"/>
      <c r="F9" s="173" t="s">
        <v>393</v>
      </c>
      <c r="G9" s="172">
        <f>IFERROR(VLOOKUP(C7,'[1]DADOS (OCULTAR)'!P3:S56,4,0),"")</f>
        <v>44256</v>
      </c>
      <c r="H9" s="128"/>
      <c r="I9" s="121"/>
      <c r="J9" s="121"/>
      <c r="K9" s="1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>
      <c r="A10" s="6"/>
      <c r="B10" s="5"/>
      <c r="C10" s="119" t="s">
        <v>392</v>
      </c>
      <c r="D10" s="21"/>
      <c r="E10" s="19"/>
      <c r="F10" s="171" t="s">
        <v>10</v>
      </c>
      <c r="G10" s="47"/>
      <c r="H10" s="128"/>
      <c r="I10" s="121"/>
      <c r="J10" s="121"/>
      <c r="K10" s="1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>
      <c r="A11" s="6"/>
      <c r="B11" s="5"/>
      <c r="C11" s="135" t="s">
        <v>391</v>
      </c>
      <c r="D11" s="21"/>
      <c r="E11" s="19"/>
      <c r="F11" s="56">
        <v>4699688.99</v>
      </c>
      <c r="G11" s="55"/>
      <c r="H11" s="39" t="s">
        <v>388</v>
      </c>
      <c r="I11" s="121"/>
      <c r="J11" s="122"/>
      <c r="K11" s="122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>
      <c r="A12" s="6"/>
      <c r="B12" s="5"/>
      <c r="C12" s="135" t="s">
        <v>390</v>
      </c>
      <c r="D12" s="21"/>
      <c r="E12" s="19"/>
      <c r="F12" s="56"/>
      <c r="G12" s="55"/>
      <c r="H12" s="39" t="s">
        <v>388</v>
      </c>
      <c r="I12" s="121"/>
      <c r="J12" s="122"/>
      <c r="K12" s="122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>
      <c r="A13" s="6"/>
      <c r="B13" s="5"/>
      <c r="C13" s="135" t="s">
        <v>389</v>
      </c>
      <c r="D13" s="21"/>
      <c r="E13" s="19"/>
      <c r="F13" s="56"/>
      <c r="G13" s="55"/>
      <c r="H13" s="39" t="s">
        <v>388</v>
      </c>
      <c r="I13" s="121"/>
      <c r="J13" s="122"/>
      <c r="K13" s="12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>
      <c r="A14" s="6"/>
      <c r="B14" s="5"/>
      <c r="C14" s="135" t="s">
        <v>387</v>
      </c>
      <c r="D14" s="21"/>
      <c r="E14" s="19"/>
      <c r="F14" s="56"/>
      <c r="G14" s="55"/>
      <c r="H14" s="128"/>
      <c r="I14" s="121"/>
      <c r="J14" s="122"/>
      <c r="K14" s="1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>
      <c r="A15" s="6"/>
      <c r="B15" s="5"/>
      <c r="C15" s="135" t="s">
        <v>386</v>
      </c>
      <c r="D15" s="21"/>
      <c r="E15" s="19"/>
      <c r="F15" s="56"/>
      <c r="G15" s="55"/>
      <c r="H15" s="128"/>
      <c r="I15" s="121"/>
      <c r="J15" s="122"/>
      <c r="K15" s="12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>
      <c r="A16" s="6"/>
      <c r="B16" s="5"/>
      <c r="C16" s="170" t="s">
        <v>385</v>
      </c>
      <c r="D16" s="21"/>
      <c r="E16" s="19"/>
      <c r="F16" s="56"/>
      <c r="G16" s="55"/>
      <c r="H16" s="128"/>
      <c r="I16" s="121"/>
      <c r="J16" s="122"/>
      <c r="K16" s="1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>
      <c r="A17" s="6"/>
      <c r="B17" s="5"/>
      <c r="C17" s="119" t="s">
        <v>384</v>
      </c>
      <c r="D17" s="21"/>
      <c r="E17" s="19"/>
      <c r="F17" s="37">
        <f>SUM(F11:G15)-F16</f>
        <v>4699688.99</v>
      </c>
      <c r="G17" s="19"/>
      <c r="H17" s="128"/>
      <c r="I17" s="121"/>
      <c r="J17" s="122"/>
      <c r="K17" s="12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>
      <c r="A18" s="6"/>
      <c r="B18" s="5"/>
      <c r="C18" s="135" t="s">
        <v>383</v>
      </c>
      <c r="D18" s="21"/>
      <c r="E18" s="19"/>
      <c r="F18" s="56">
        <f>3704.28+415.52</f>
        <v>4119.8</v>
      </c>
      <c r="G18" s="55"/>
      <c r="H18" s="128"/>
      <c r="I18" s="121"/>
      <c r="J18" s="122"/>
      <c r="K18" s="1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>
      <c r="A19" s="6"/>
      <c r="B19" s="5"/>
      <c r="C19" s="135" t="s">
        <v>382</v>
      </c>
      <c r="D19" s="21"/>
      <c r="E19" s="19"/>
      <c r="F19" s="153">
        <v>831.84</v>
      </c>
      <c r="G19" s="55"/>
      <c r="H19" s="128"/>
      <c r="I19" s="121"/>
      <c r="J19" s="122"/>
      <c r="K19" s="12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>
      <c r="A20" s="6"/>
      <c r="B20" s="5"/>
      <c r="C20" s="135" t="s">
        <v>381</v>
      </c>
      <c r="D20" s="21"/>
      <c r="E20" s="19"/>
      <c r="F20" s="56"/>
      <c r="G20" s="55"/>
      <c r="H20" s="128"/>
      <c r="I20" s="121"/>
      <c r="J20" s="122"/>
      <c r="K20" s="12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>
      <c r="A21" s="6"/>
      <c r="B21" s="5"/>
      <c r="C21" s="135" t="s">
        <v>380</v>
      </c>
      <c r="D21" s="21"/>
      <c r="E21" s="19"/>
      <c r="F21" s="56"/>
      <c r="G21" s="55"/>
      <c r="H21" s="128"/>
      <c r="I21" s="121"/>
      <c r="J21" s="122"/>
      <c r="K21" s="1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>
      <c r="A22" s="6"/>
      <c r="B22" s="5"/>
      <c r="C22" s="135" t="s">
        <v>379</v>
      </c>
      <c r="D22" s="21"/>
      <c r="E22" s="19"/>
      <c r="F22" s="56"/>
      <c r="G22" s="55"/>
      <c r="H22" s="128"/>
      <c r="I22" s="121"/>
      <c r="J22" s="122"/>
      <c r="K22" s="12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>
      <c r="A23" s="6"/>
      <c r="B23" s="5"/>
      <c r="C23" s="135" t="s">
        <v>378</v>
      </c>
      <c r="D23" s="21"/>
      <c r="E23" s="19"/>
      <c r="F23" s="56"/>
      <c r="G23" s="55"/>
      <c r="H23" s="128"/>
      <c r="I23" s="121"/>
      <c r="J23" s="122"/>
      <c r="K23" s="12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>
      <c r="A24" s="6"/>
      <c r="B24" s="5"/>
      <c r="C24" s="169" t="s">
        <v>377</v>
      </c>
      <c r="D24" s="21"/>
      <c r="E24" s="19"/>
      <c r="F24" s="168">
        <f>SUM(F18:G23)</f>
        <v>4951.6400000000003</v>
      </c>
      <c r="G24" s="19"/>
      <c r="H24" s="128"/>
      <c r="I24" s="121"/>
      <c r="J24" s="122"/>
      <c r="K24" s="12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>
      <c r="A25" s="6"/>
      <c r="B25" s="5"/>
      <c r="C25" s="119" t="s">
        <v>376</v>
      </c>
      <c r="D25" s="21"/>
      <c r="E25" s="19"/>
      <c r="F25" s="37">
        <f>F24+F17</f>
        <v>4704640.63</v>
      </c>
      <c r="G25" s="19"/>
      <c r="H25" s="128"/>
      <c r="I25" s="121"/>
      <c r="J25" s="122"/>
      <c r="K25" s="12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>
      <c r="A26" s="6"/>
      <c r="B26" s="5"/>
      <c r="C26" s="167"/>
      <c r="D26" s="67"/>
      <c r="E26" s="67"/>
      <c r="F26" s="166"/>
      <c r="G26" s="165"/>
      <c r="H26" s="128"/>
      <c r="I26" s="121"/>
      <c r="J26" s="122"/>
      <c r="K26" s="12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>
      <c r="A27" s="6"/>
      <c r="B27" s="5"/>
      <c r="C27" s="119" t="s">
        <v>375</v>
      </c>
      <c r="D27" s="21"/>
      <c r="E27" s="19"/>
      <c r="F27" s="37" t="s">
        <v>10</v>
      </c>
      <c r="G27" s="19"/>
      <c r="H27" s="128"/>
      <c r="I27" s="121"/>
      <c r="J27" s="122"/>
      <c r="K27" s="12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>
      <c r="A28" s="6"/>
      <c r="B28" s="5"/>
      <c r="C28" s="164" t="s">
        <v>374</v>
      </c>
      <c r="D28" s="21"/>
      <c r="E28" s="19"/>
      <c r="F28" s="163">
        <f>F29+SUM(F35:F38)</f>
        <v>1784936.8309185388</v>
      </c>
      <c r="G28" s="19"/>
      <c r="H28" s="39"/>
      <c r="I28" s="156"/>
      <c r="J28" s="122"/>
      <c r="K28" s="12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>
      <c r="A29" s="158"/>
      <c r="B29" s="5"/>
      <c r="C29" s="162" t="s">
        <v>373</v>
      </c>
      <c r="D29" s="21"/>
      <c r="E29" s="19"/>
      <c r="F29" s="161">
        <f>F30+F33+F34</f>
        <v>1546796.3199999996</v>
      </c>
      <c r="G29" s="19"/>
      <c r="H29" s="39"/>
      <c r="I29" s="156"/>
      <c r="J29" s="122"/>
      <c r="K29" s="12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>
      <c r="A30" s="6"/>
      <c r="B30" s="5"/>
      <c r="C30" s="160" t="s">
        <v>372</v>
      </c>
      <c r="D30" s="21"/>
      <c r="E30" s="19"/>
      <c r="F30" s="159">
        <f>F31+F32</f>
        <v>1471602.2799999996</v>
      </c>
      <c r="G30" s="19"/>
      <c r="H30" s="39"/>
      <c r="I30" s="156"/>
      <c r="J30" s="122"/>
      <c r="K30" s="1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>
      <c r="A31" s="158" t="s">
        <v>371</v>
      </c>
      <c r="B31" s="5" t="s">
        <v>364</v>
      </c>
      <c r="C31" s="135" t="s">
        <v>370</v>
      </c>
      <c r="D31" s="21"/>
      <c r="E31" s="19"/>
      <c r="F31" s="27">
        <f>'[1]TCE - ANEXO II - Preencher'!Y1</f>
        <v>505600.71000000014</v>
      </c>
      <c r="G31" s="19"/>
      <c r="H31" s="39" t="s">
        <v>362</v>
      </c>
      <c r="I31" s="156"/>
      <c r="J31" s="122"/>
      <c r="K31" s="12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>
      <c r="A32" s="158" t="s">
        <v>369</v>
      </c>
      <c r="B32" s="5" t="s">
        <v>364</v>
      </c>
      <c r="C32" s="135" t="s">
        <v>368</v>
      </c>
      <c r="D32" s="21"/>
      <c r="E32" s="19"/>
      <c r="F32" s="27">
        <f>'[1]TCE - ANEXO II - Preencher'!Y2</f>
        <v>966001.56999999948</v>
      </c>
      <c r="G32" s="19"/>
      <c r="H32" s="39" t="s">
        <v>362</v>
      </c>
      <c r="I32" s="156"/>
      <c r="J32" s="122"/>
      <c r="K32" s="12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>
      <c r="A33" s="158" t="s">
        <v>367</v>
      </c>
      <c r="B33" s="5" t="s">
        <v>364</v>
      </c>
      <c r="C33" s="135" t="s">
        <v>366</v>
      </c>
      <c r="D33" s="21"/>
      <c r="E33" s="19"/>
      <c r="F33" s="27">
        <f>'[1]TCE - ANEXO II - Preencher'!Y4</f>
        <v>0</v>
      </c>
      <c r="G33" s="19"/>
      <c r="H33" s="39" t="s">
        <v>362</v>
      </c>
      <c r="I33" s="156"/>
      <c r="J33" s="122"/>
      <c r="K33" s="1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>
      <c r="A34" s="158" t="s">
        <v>365</v>
      </c>
      <c r="B34" s="5" t="s">
        <v>364</v>
      </c>
      <c r="C34" s="135" t="s">
        <v>363</v>
      </c>
      <c r="D34" s="21"/>
      <c r="E34" s="19"/>
      <c r="F34" s="27">
        <f>'[1]TCE - ANEXO II - Preencher'!Y3</f>
        <v>75194.040000000008</v>
      </c>
      <c r="G34" s="19"/>
      <c r="H34" s="39" t="s">
        <v>362</v>
      </c>
      <c r="I34" s="156"/>
      <c r="J34" s="122"/>
      <c r="K34" s="122"/>
      <c r="L34" s="1"/>
      <c r="M34" s="15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>
      <c r="A35" s="6" t="s">
        <v>342</v>
      </c>
      <c r="B35" s="5" t="s">
        <v>341</v>
      </c>
      <c r="C35" s="135" t="s">
        <v>361</v>
      </c>
      <c r="D35" s="21"/>
      <c r="E35" s="19"/>
      <c r="F35" s="27">
        <f>'[1]MEM.CÁLC.FP.'!$D$92</f>
        <v>120475.76960000001</v>
      </c>
      <c r="G35" s="19"/>
      <c r="H35" s="39" t="s">
        <v>339</v>
      </c>
      <c r="I35" s="156"/>
      <c r="J35" s="122"/>
      <c r="K35" s="122"/>
      <c r="L35" s="157"/>
      <c r="M35" s="5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>
      <c r="A36" s="6" t="s">
        <v>344</v>
      </c>
      <c r="B36" s="5" t="s">
        <v>341</v>
      </c>
      <c r="C36" s="135" t="s">
        <v>360</v>
      </c>
      <c r="D36" s="21"/>
      <c r="E36" s="19"/>
      <c r="F36" s="27" t="str">
        <f>IF(G6="SIM","",'[1]MEM.CÁLC.FP.'!$D$93)</f>
        <v/>
      </c>
      <c r="G36" s="19"/>
      <c r="H36" s="39" t="s">
        <v>339</v>
      </c>
      <c r="I36" s="156"/>
      <c r="J36" s="122"/>
      <c r="K36" s="122"/>
      <c r="L36" s="157"/>
      <c r="M36" s="54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>
      <c r="A37" s="1" t="s">
        <v>359</v>
      </c>
      <c r="B37" s="1" t="s">
        <v>358</v>
      </c>
      <c r="C37" s="135" t="s">
        <v>357</v>
      </c>
      <c r="D37" s="21"/>
      <c r="E37" s="19"/>
      <c r="F37" s="27">
        <f>'[1]MEM.CÁLC.FP.'!$C$96</f>
        <v>85233.268918539281</v>
      </c>
      <c r="G37" s="19"/>
      <c r="H37" s="39" t="s">
        <v>339</v>
      </c>
      <c r="I37" s="156"/>
      <c r="J37" s="122"/>
      <c r="K37" s="122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>
      <c r="A38" s="6"/>
      <c r="B38" s="5"/>
      <c r="C38" s="119" t="s">
        <v>356</v>
      </c>
      <c r="D38" s="21"/>
      <c r="E38" s="19"/>
      <c r="F38" s="37">
        <f>F39+F43+F47</f>
        <v>32431.472400000002</v>
      </c>
      <c r="G38" s="19"/>
      <c r="H38" s="39"/>
      <c r="I38" s="156"/>
      <c r="J38" s="122"/>
      <c r="K38" s="1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>
      <c r="A39" s="6"/>
      <c r="B39" s="5"/>
      <c r="C39" s="155" t="s">
        <v>355</v>
      </c>
      <c r="D39" s="21"/>
      <c r="E39" s="19"/>
      <c r="F39" s="125">
        <f>SUM(F40:G42)</f>
        <v>0</v>
      </c>
      <c r="G39" s="19"/>
      <c r="H39" s="39"/>
      <c r="I39" s="154"/>
      <c r="J39" s="122"/>
      <c r="K39" s="12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>
      <c r="A40" s="6"/>
      <c r="B40" s="5"/>
      <c r="C40" s="131" t="s">
        <v>354</v>
      </c>
      <c r="D40" s="21"/>
      <c r="E40" s="19"/>
      <c r="F40" s="130">
        <f>SUM('[1]MEM.CÁLC.FP.'!D6:D7)</f>
        <v>0</v>
      </c>
      <c r="G40" s="19"/>
      <c r="H40" s="39" t="s">
        <v>339</v>
      </c>
      <c r="I40" s="154"/>
      <c r="J40" s="122"/>
      <c r="K40" s="12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>
      <c r="A41" s="6" t="s">
        <v>342</v>
      </c>
      <c r="B41" s="5" t="s">
        <v>341</v>
      </c>
      <c r="C41" s="131" t="s">
        <v>353</v>
      </c>
      <c r="D41" s="21"/>
      <c r="E41" s="19"/>
      <c r="F41" s="130">
        <f>SUM('[1]MEM.CÁLC.FP.'!F6:F7)</f>
        <v>0</v>
      </c>
      <c r="G41" s="19"/>
      <c r="H41" s="39" t="s">
        <v>339</v>
      </c>
      <c r="I41" s="154"/>
      <c r="J41" s="122"/>
      <c r="K41" s="1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>
      <c r="A42" s="6" t="s">
        <v>344</v>
      </c>
      <c r="B42" s="5" t="s">
        <v>341</v>
      </c>
      <c r="C42" s="131" t="s">
        <v>352</v>
      </c>
      <c r="D42" s="21"/>
      <c r="E42" s="19"/>
      <c r="F42" s="130" t="str">
        <f>IF(G6="SIM","",SUM('[1]MEM.CÁLC.FP.'!G6:G7))</f>
        <v/>
      </c>
      <c r="G42" s="19"/>
      <c r="H42" s="39" t="s">
        <v>339</v>
      </c>
      <c r="I42" s="154"/>
      <c r="J42" s="122"/>
      <c r="K42" s="1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>
      <c r="A43" s="6"/>
      <c r="B43" s="5"/>
      <c r="C43" s="134" t="s">
        <v>351</v>
      </c>
      <c r="D43" s="21"/>
      <c r="E43" s="19"/>
      <c r="F43" s="37">
        <f>SUM(F44:G46)</f>
        <v>0</v>
      </c>
      <c r="G43" s="19"/>
      <c r="H43" s="39"/>
      <c r="I43" s="121"/>
      <c r="J43" s="122"/>
      <c r="K43" s="12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>
      <c r="A44" s="6"/>
      <c r="B44" s="5"/>
      <c r="C44" s="131" t="s">
        <v>350</v>
      </c>
      <c r="D44" s="21"/>
      <c r="E44" s="19"/>
      <c r="F44" s="130">
        <f>SUM('[1]MEM.CÁLC.FP.'!D9:D10)</f>
        <v>0</v>
      </c>
      <c r="G44" s="19"/>
      <c r="H44" s="39" t="s">
        <v>339</v>
      </c>
      <c r="I44" s="121"/>
      <c r="J44" s="122"/>
      <c r="K44" s="1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>
      <c r="A45" s="6" t="s">
        <v>342</v>
      </c>
      <c r="B45" s="5" t="s">
        <v>341</v>
      </c>
      <c r="C45" s="131" t="s">
        <v>349</v>
      </c>
      <c r="D45" s="21"/>
      <c r="E45" s="19"/>
      <c r="F45" s="130">
        <f>SUM('[1]MEM.CÁLC.FP.'!F9:F10)</f>
        <v>0</v>
      </c>
      <c r="G45" s="19"/>
      <c r="H45" s="39" t="s">
        <v>339</v>
      </c>
      <c r="I45" s="121"/>
      <c r="J45" s="122"/>
      <c r="K45" s="1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>
      <c r="A46" s="6" t="s">
        <v>344</v>
      </c>
      <c r="B46" s="5" t="s">
        <v>341</v>
      </c>
      <c r="C46" s="131" t="s">
        <v>348</v>
      </c>
      <c r="D46" s="21"/>
      <c r="E46" s="19"/>
      <c r="F46" s="130" t="str">
        <f>IF(G6="SIM","",SUM('[1]MEM.CÁLC.FP.'!G9:G10))</f>
        <v/>
      </c>
      <c r="G46" s="19"/>
      <c r="H46" s="39" t="s">
        <v>339</v>
      </c>
      <c r="I46" s="121"/>
      <c r="J46" s="122"/>
      <c r="K46" s="12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>
      <c r="A47" s="6"/>
      <c r="B47" s="5"/>
      <c r="C47" s="134" t="s">
        <v>347</v>
      </c>
      <c r="D47" s="21"/>
      <c r="E47" s="19"/>
      <c r="F47" s="37">
        <f>SUM(F48:G51)</f>
        <v>32431.472400000002</v>
      </c>
      <c r="G47" s="19"/>
      <c r="H47" s="39"/>
      <c r="I47" s="154"/>
      <c r="J47" s="122"/>
      <c r="K47" s="12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>
      <c r="A48" s="6"/>
      <c r="B48" s="5"/>
      <c r="C48" s="131" t="s">
        <v>346</v>
      </c>
      <c r="D48" s="21"/>
      <c r="E48" s="19"/>
      <c r="F48" s="130">
        <f>'[1]MEM.CÁLC.FP.'!D12+'[1]MEM.CÁLC.FP.'!D14-'[1]MEM.CÁLC.FP.'!D13-'[1]MEM.CÁLC.FP.'!D15</f>
        <v>25937.81</v>
      </c>
      <c r="G48" s="19"/>
      <c r="H48" s="39" t="s">
        <v>339</v>
      </c>
      <c r="I48" s="154"/>
      <c r="J48" s="122"/>
      <c r="K48" s="1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>
      <c r="A49" s="6" t="s">
        <v>342</v>
      </c>
      <c r="B49" s="5" t="s">
        <v>341</v>
      </c>
      <c r="C49" s="131" t="s">
        <v>345</v>
      </c>
      <c r="D49" s="21"/>
      <c r="E49" s="19"/>
      <c r="F49" s="130">
        <f>SUM('[1]MEM.CÁLC.FP.'!F12:F15)</f>
        <v>6493.6624000000002</v>
      </c>
      <c r="G49" s="19"/>
      <c r="H49" s="39" t="s">
        <v>339</v>
      </c>
      <c r="I49" s="154"/>
      <c r="J49" s="122"/>
      <c r="K49" s="1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>
      <c r="A50" s="6" t="s">
        <v>344</v>
      </c>
      <c r="B50" s="5" t="s">
        <v>341</v>
      </c>
      <c r="C50" s="131" t="s">
        <v>343</v>
      </c>
      <c r="D50" s="21"/>
      <c r="E50" s="19"/>
      <c r="F50" s="130" t="str">
        <f>IF(G6="SIM","",SUM('[1]MEM.CÁLC.FP.'!G12:G15))</f>
        <v/>
      </c>
      <c r="G50" s="19"/>
      <c r="H50" s="39" t="s">
        <v>339</v>
      </c>
      <c r="I50" s="123"/>
      <c r="J50" s="122"/>
      <c r="K50" s="1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>
      <c r="A51" s="6" t="s">
        <v>342</v>
      </c>
      <c r="B51" s="5" t="s">
        <v>341</v>
      </c>
      <c r="C51" s="131" t="s">
        <v>340</v>
      </c>
      <c r="D51" s="21"/>
      <c r="E51" s="19"/>
      <c r="F51" s="130">
        <f>SUM('[1]MEM.CÁLC.FP.'!H12:H15)</f>
        <v>0</v>
      </c>
      <c r="G51" s="19"/>
      <c r="H51" s="39" t="s">
        <v>339</v>
      </c>
      <c r="I51" s="154"/>
      <c r="J51" s="122"/>
      <c r="K51" s="1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>
      <c r="A52" s="6"/>
      <c r="B52" s="5"/>
      <c r="C52" s="119" t="s">
        <v>338</v>
      </c>
      <c r="D52" s="21"/>
      <c r="E52" s="19"/>
      <c r="F52" s="37">
        <f>SUM(F53:G60)</f>
        <v>556308.31999999995</v>
      </c>
      <c r="G52" s="19"/>
      <c r="H52" s="128"/>
      <c r="I52" s="121"/>
      <c r="J52" s="122"/>
      <c r="K52" s="1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>
      <c r="A53" s="6" t="s">
        <v>337</v>
      </c>
      <c r="B53" s="5" t="s">
        <v>336</v>
      </c>
      <c r="C53" s="135" t="s">
        <v>335</v>
      </c>
      <c r="D53" s="21"/>
      <c r="E53" s="19"/>
      <c r="F53" s="56">
        <f>'[1]SALDO DE ESTOQUE'!C9</f>
        <v>517242.92</v>
      </c>
      <c r="G53" s="55"/>
      <c r="H53" s="39" t="s">
        <v>95</v>
      </c>
      <c r="I53" s="121"/>
      <c r="J53" s="122"/>
      <c r="K53" s="1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>
      <c r="A54" s="6" t="s">
        <v>334</v>
      </c>
      <c r="B54" s="5" t="s">
        <v>333</v>
      </c>
      <c r="C54" s="135" t="s">
        <v>332</v>
      </c>
      <c r="D54" s="21"/>
      <c r="E54" s="19"/>
      <c r="F54" s="56">
        <f>'[1]SALDO DE ESTOQUE'!C10</f>
        <v>12696.59</v>
      </c>
      <c r="G54" s="55"/>
      <c r="H54" s="39" t="s">
        <v>95</v>
      </c>
      <c r="I54" s="121"/>
      <c r="J54" s="122"/>
      <c r="K54" s="122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>
      <c r="A55" s="6" t="s">
        <v>331</v>
      </c>
      <c r="B55" s="5" t="s">
        <v>311</v>
      </c>
      <c r="C55" s="135" t="s">
        <v>330</v>
      </c>
      <c r="D55" s="21"/>
      <c r="E55" s="19"/>
      <c r="F55" s="56"/>
      <c r="G55" s="55"/>
      <c r="H55" s="39" t="s">
        <v>95</v>
      </c>
      <c r="I55" s="121"/>
      <c r="J55" s="122"/>
      <c r="K55" s="122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>
      <c r="A56" s="6" t="s">
        <v>329</v>
      </c>
      <c r="B56" s="5" t="s">
        <v>303</v>
      </c>
      <c r="C56" s="135" t="s">
        <v>328</v>
      </c>
      <c r="D56" s="21"/>
      <c r="E56" s="19"/>
      <c r="F56" s="56">
        <f>'[1]SALDO DE ESTOQUE'!C16</f>
        <v>19993.61</v>
      </c>
      <c r="G56" s="55"/>
      <c r="H56" s="39" t="s">
        <v>95</v>
      </c>
      <c r="I56" s="121"/>
      <c r="J56" s="122"/>
      <c r="K56" s="122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6" t="s">
        <v>327</v>
      </c>
      <c r="B57" s="5" t="s">
        <v>326</v>
      </c>
      <c r="C57" s="135" t="s">
        <v>325</v>
      </c>
      <c r="D57" s="21"/>
      <c r="E57" s="19"/>
      <c r="F57" s="56"/>
      <c r="G57" s="55"/>
      <c r="H57" s="39" t="s">
        <v>95</v>
      </c>
      <c r="I57" s="121"/>
      <c r="J57" s="122"/>
      <c r="K57" s="122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>
      <c r="A58" s="6" t="s">
        <v>324</v>
      </c>
      <c r="B58" s="5" t="s">
        <v>323</v>
      </c>
      <c r="C58" s="135" t="s">
        <v>322</v>
      </c>
      <c r="D58" s="21"/>
      <c r="E58" s="19"/>
      <c r="F58" s="56"/>
      <c r="G58" s="55"/>
      <c r="H58" s="39" t="s">
        <v>95</v>
      </c>
      <c r="I58" s="121"/>
      <c r="J58" s="122"/>
      <c r="K58" s="122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>
      <c r="A59" s="6" t="s">
        <v>321</v>
      </c>
      <c r="B59" s="5" t="s">
        <v>320</v>
      </c>
      <c r="C59" s="131" t="s">
        <v>319</v>
      </c>
      <c r="D59" s="21"/>
      <c r="E59" s="19"/>
      <c r="F59" s="153"/>
      <c r="G59" s="55"/>
      <c r="H59" s="39" t="s">
        <v>95</v>
      </c>
      <c r="I59" s="121"/>
      <c r="J59" s="122"/>
      <c r="K59" s="122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>
      <c r="A60" s="6" t="s">
        <v>318</v>
      </c>
      <c r="B60" s="5" t="s">
        <v>279</v>
      </c>
      <c r="C60" s="135" t="s">
        <v>317</v>
      </c>
      <c r="D60" s="21"/>
      <c r="E60" s="19"/>
      <c r="F60" s="56">
        <f>'[1]SALDO DE ESTOQUE'!C23+'[1]SALDO DE ESTOQUE'!C25</f>
        <v>6375.2</v>
      </c>
      <c r="G60" s="55"/>
      <c r="H60" s="39" t="s">
        <v>95</v>
      </c>
      <c r="I60" s="121"/>
      <c r="J60" s="122"/>
      <c r="K60" s="1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>
      <c r="A61" s="6"/>
      <c r="B61" s="5"/>
      <c r="C61" s="119" t="s">
        <v>316</v>
      </c>
      <c r="D61" s="21"/>
      <c r="E61" s="19"/>
      <c r="F61" s="37">
        <f>SUM(F62:G66)+F67+F76+F77</f>
        <v>25193.39</v>
      </c>
      <c r="G61" s="19"/>
      <c r="H61" s="128"/>
      <c r="I61" s="121"/>
      <c r="J61" s="122"/>
      <c r="K61" s="1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>
      <c r="A62" s="6" t="s">
        <v>315</v>
      </c>
      <c r="B62" s="5" t="s">
        <v>314</v>
      </c>
      <c r="C62" s="135" t="s">
        <v>313</v>
      </c>
      <c r="D62" s="21"/>
      <c r="E62" s="19"/>
      <c r="F62" s="56">
        <f>'[1]SALDO DE ESTOQUE'!C34+'[1]SALDO DE ESTOQUE'!C35</f>
        <v>6350.66</v>
      </c>
      <c r="G62" s="55"/>
      <c r="H62" s="39" t="s">
        <v>95</v>
      </c>
      <c r="I62" s="121"/>
      <c r="J62" s="122"/>
      <c r="K62" s="1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>
      <c r="A63" s="6" t="s">
        <v>312</v>
      </c>
      <c r="B63" s="5" t="s">
        <v>311</v>
      </c>
      <c r="C63" s="135" t="s">
        <v>310</v>
      </c>
      <c r="D63" s="21"/>
      <c r="E63" s="19"/>
      <c r="F63" s="56">
        <f>'[1]SALDO DE ESTOQUE'!C40+'[1]SALDO DE ESTOQUE'!C41</f>
        <v>1893.08</v>
      </c>
      <c r="G63" s="55"/>
      <c r="H63" s="39" t="s">
        <v>95</v>
      </c>
      <c r="I63" s="121"/>
      <c r="J63" s="122"/>
      <c r="K63" s="1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>
      <c r="A64" s="6" t="s">
        <v>309</v>
      </c>
      <c r="B64" s="5" t="s">
        <v>308</v>
      </c>
      <c r="C64" s="135" t="s">
        <v>307</v>
      </c>
      <c r="D64" s="21"/>
      <c r="E64" s="19"/>
      <c r="F64" s="56">
        <f>'[1]SALDO DE ESTOQUE'!C44</f>
        <v>9034.7900000000009</v>
      </c>
      <c r="G64" s="55"/>
      <c r="H64" s="39" t="s">
        <v>95</v>
      </c>
      <c r="I64" s="121"/>
      <c r="J64" s="122"/>
      <c r="K64" s="1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>
      <c r="A65" s="6" t="s">
        <v>306</v>
      </c>
      <c r="B65" s="5" t="s">
        <v>292</v>
      </c>
      <c r="C65" s="135" t="s">
        <v>305</v>
      </c>
      <c r="D65" s="21"/>
      <c r="E65" s="19"/>
      <c r="F65" s="56"/>
      <c r="G65" s="55"/>
      <c r="H65" s="39" t="s">
        <v>95</v>
      </c>
      <c r="I65" s="123"/>
      <c r="J65" s="122"/>
      <c r="K65" s="1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>
      <c r="A66" s="6" t="s">
        <v>304</v>
      </c>
      <c r="B66" s="5" t="s">
        <v>303</v>
      </c>
      <c r="C66" s="135" t="s">
        <v>302</v>
      </c>
      <c r="D66" s="21"/>
      <c r="E66" s="19"/>
      <c r="F66" s="56"/>
      <c r="G66" s="55"/>
      <c r="H66" s="39" t="s">
        <v>95</v>
      </c>
      <c r="I66" s="121"/>
      <c r="J66" s="122"/>
      <c r="K66" s="1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>
      <c r="A67" s="6"/>
      <c r="B67" s="5"/>
      <c r="C67" s="134" t="s">
        <v>301</v>
      </c>
      <c r="D67" s="21"/>
      <c r="E67" s="19"/>
      <c r="F67" s="133">
        <f>F68+F69</f>
        <v>7914.86</v>
      </c>
      <c r="G67" s="19"/>
      <c r="H67" s="128"/>
      <c r="I67" s="121"/>
      <c r="J67" s="122"/>
      <c r="K67" s="1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>
      <c r="A68" s="6" t="s">
        <v>300</v>
      </c>
      <c r="B68" s="5" t="s">
        <v>299</v>
      </c>
      <c r="C68" s="131" t="s">
        <v>298</v>
      </c>
      <c r="D68" s="21"/>
      <c r="E68" s="19"/>
      <c r="F68" s="56"/>
      <c r="G68" s="55"/>
      <c r="H68" s="39" t="s">
        <v>95</v>
      </c>
      <c r="I68" s="121"/>
      <c r="J68" s="122"/>
      <c r="K68" s="1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>
      <c r="A69" s="6"/>
      <c r="B69" s="5"/>
      <c r="C69" s="134" t="s">
        <v>297</v>
      </c>
      <c r="D69" s="21"/>
      <c r="E69" s="19"/>
      <c r="F69" s="133">
        <f>F70+F71+F74+F75</f>
        <v>7914.86</v>
      </c>
      <c r="G69" s="19"/>
      <c r="H69" s="128"/>
      <c r="I69" s="121"/>
      <c r="J69" s="122"/>
      <c r="K69" s="1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>
      <c r="A70" s="6" t="s">
        <v>296</v>
      </c>
      <c r="B70" s="5" t="s">
        <v>287</v>
      </c>
      <c r="C70" s="131" t="s">
        <v>295</v>
      </c>
      <c r="D70" s="21"/>
      <c r="E70" s="19"/>
      <c r="F70" s="56"/>
      <c r="G70" s="55"/>
      <c r="H70" s="39" t="s">
        <v>95</v>
      </c>
      <c r="I70" s="121"/>
      <c r="J70" s="122"/>
      <c r="K70" s="1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>
      <c r="A71" s="6"/>
      <c r="B71" s="5"/>
      <c r="C71" s="134" t="s">
        <v>294</v>
      </c>
      <c r="D71" s="21"/>
      <c r="E71" s="19"/>
      <c r="F71" s="133">
        <f>SUM(F72:G73)</f>
        <v>0</v>
      </c>
      <c r="G71" s="19"/>
      <c r="H71" s="128"/>
      <c r="I71" s="121"/>
      <c r="J71" s="122"/>
      <c r="K71" s="1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>
      <c r="A72" s="6" t="s">
        <v>293</v>
      </c>
      <c r="B72" s="5" t="s">
        <v>292</v>
      </c>
      <c r="C72" s="131" t="s">
        <v>291</v>
      </c>
      <c r="D72" s="21"/>
      <c r="E72" s="19"/>
      <c r="F72" s="62"/>
      <c r="G72" s="55"/>
      <c r="H72" s="39" t="s">
        <v>95</v>
      </c>
      <c r="I72" s="121"/>
      <c r="J72" s="122"/>
      <c r="K72" s="1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>
      <c r="A73" s="6" t="s">
        <v>290</v>
      </c>
      <c r="B73" s="5" t="s">
        <v>287</v>
      </c>
      <c r="C73" s="131" t="s">
        <v>289</v>
      </c>
      <c r="D73" s="21"/>
      <c r="E73" s="19"/>
      <c r="F73" s="62"/>
      <c r="G73" s="55"/>
      <c r="H73" s="39" t="s">
        <v>95</v>
      </c>
      <c r="I73" s="121"/>
      <c r="J73" s="122"/>
      <c r="K73" s="1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>
      <c r="A74" s="6" t="s">
        <v>288</v>
      </c>
      <c r="B74" s="5" t="s">
        <v>287</v>
      </c>
      <c r="C74" s="131" t="s">
        <v>286</v>
      </c>
      <c r="D74" s="21"/>
      <c r="E74" s="19"/>
      <c r="F74" s="62"/>
      <c r="G74" s="55"/>
      <c r="H74" s="39" t="s">
        <v>95</v>
      </c>
      <c r="I74" s="121"/>
      <c r="J74" s="122"/>
      <c r="K74" s="1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>
      <c r="A75" s="6" t="s">
        <v>285</v>
      </c>
      <c r="B75" s="5" t="s">
        <v>279</v>
      </c>
      <c r="C75" s="131" t="s">
        <v>284</v>
      </c>
      <c r="D75" s="21"/>
      <c r="E75" s="19"/>
      <c r="F75" s="62">
        <f>'[1]SALDO DE ESTOQUE'!C57</f>
        <v>7914.86</v>
      </c>
      <c r="G75" s="55"/>
      <c r="H75" s="39" t="s">
        <v>95</v>
      </c>
      <c r="I75" s="121"/>
      <c r="J75" s="122"/>
      <c r="K75" s="1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>
      <c r="A76" s="6" t="s">
        <v>283</v>
      </c>
      <c r="B76" s="5" t="s">
        <v>282</v>
      </c>
      <c r="C76" s="131" t="s">
        <v>281</v>
      </c>
      <c r="D76" s="21"/>
      <c r="E76" s="19"/>
      <c r="F76" s="56"/>
      <c r="G76" s="55"/>
      <c r="H76" s="39" t="s">
        <v>95</v>
      </c>
      <c r="I76" s="152"/>
      <c r="J76" s="151"/>
      <c r="K76" s="15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>
      <c r="A77" s="6" t="s">
        <v>280</v>
      </c>
      <c r="B77" s="5" t="s">
        <v>279</v>
      </c>
      <c r="C77" s="135" t="s">
        <v>278</v>
      </c>
      <c r="D77" s="21"/>
      <c r="E77" s="19"/>
      <c r="F77" s="56"/>
      <c r="G77" s="55"/>
      <c r="H77" s="39" t="s">
        <v>95</v>
      </c>
      <c r="I77" s="121"/>
      <c r="J77" s="122"/>
      <c r="K77" s="1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>
      <c r="A78" s="6"/>
      <c r="B78" s="5"/>
      <c r="C78" s="119" t="s">
        <v>277</v>
      </c>
      <c r="D78" s="21"/>
      <c r="E78" s="19"/>
      <c r="F78" s="37">
        <f>F79+F80+F83</f>
        <v>342.55000000000018</v>
      </c>
      <c r="G78" s="19"/>
      <c r="H78" s="129"/>
      <c r="I78" s="121"/>
      <c r="J78" s="122"/>
      <c r="K78" s="1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>
      <c r="A79" s="132" t="s">
        <v>276</v>
      </c>
      <c r="B79" s="5" t="s">
        <v>275</v>
      </c>
      <c r="C79" s="135" t="s">
        <v>274</v>
      </c>
      <c r="D79" s="21"/>
      <c r="E79" s="19"/>
      <c r="F79" s="27">
        <f>SUMIF('[1]TCE - ANEXO IV - Preencher'!$D:$D,'CONTÁBIL- FINANCEIRA '!A79,'[1]TCE - ANEXO IV - Preencher'!$N:$N)</f>
        <v>0</v>
      </c>
      <c r="G79" s="19"/>
      <c r="H79" s="39" t="s">
        <v>92</v>
      </c>
      <c r="I79" s="121"/>
      <c r="J79" s="122"/>
      <c r="K79" s="12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>
      <c r="A80" s="6"/>
      <c r="B80" s="5"/>
      <c r="C80" s="134" t="s">
        <v>273</v>
      </c>
      <c r="D80" s="21"/>
      <c r="E80" s="19"/>
      <c r="F80" s="133">
        <f>F81+F82</f>
        <v>0</v>
      </c>
      <c r="G80" s="19"/>
      <c r="H80" s="128"/>
      <c r="I80" s="121"/>
      <c r="J80" s="122"/>
      <c r="K80" s="1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>
      <c r="A81" s="132" t="s">
        <v>272</v>
      </c>
      <c r="B81" s="5" t="s">
        <v>153</v>
      </c>
      <c r="C81" s="135" t="s">
        <v>271</v>
      </c>
      <c r="D81" s="21"/>
      <c r="E81" s="19"/>
      <c r="F81" s="27">
        <f>SUMIF('[1]TCE - ANEXO IV - Preencher'!$D:$D,'CONTÁBIL- FINANCEIRA '!A81,'[1]TCE - ANEXO IV - Preencher'!$N:$N)</f>
        <v>0</v>
      </c>
      <c r="G81" s="19"/>
      <c r="H81" s="39" t="s">
        <v>92</v>
      </c>
      <c r="I81" s="121"/>
      <c r="J81" s="122"/>
      <c r="K81" s="12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>
      <c r="A82" s="132" t="s">
        <v>270</v>
      </c>
      <c r="B82" s="5" t="s">
        <v>153</v>
      </c>
      <c r="C82" s="135" t="s">
        <v>269</v>
      </c>
      <c r="D82" s="21"/>
      <c r="E82" s="19"/>
      <c r="F82" s="27">
        <f>SUMIF('[1]TCE - ANEXO IV - Preencher'!$D:$D,'CONTÁBIL- FINANCEIRA '!A82,'[1]TCE - ANEXO IV - Preencher'!$N:$N)</f>
        <v>0</v>
      </c>
      <c r="G82" s="19"/>
      <c r="H82" s="39" t="s">
        <v>92</v>
      </c>
      <c r="I82" s="121"/>
      <c r="J82" s="122"/>
      <c r="K82" s="1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>
      <c r="A83" s="6"/>
      <c r="B83" s="5"/>
      <c r="C83" s="134" t="s">
        <v>268</v>
      </c>
      <c r="D83" s="21"/>
      <c r="E83" s="19"/>
      <c r="F83" s="133">
        <f>F84+F85</f>
        <v>342.55000000000018</v>
      </c>
      <c r="G83" s="19"/>
      <c r="H83" s="128"/>
      <c r="I83" s="121"/>
      <c r="J83" s="122"/>
      <c r="K83" s="1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>
      <c r="A84" s="132" t="s">
        <v>267</v>
      </c>
      <c r="B84" s="5" t="s">
        <v>264</v>
      </c>
      <c r="C84" s="135" t="s">
        <v>266</v>
      </c>
      <c r="D84" s="21"/>
      <c r="E84" s="19"/>
      <c r="F84" s="27">
        <f>SUMIF('[1]TCE - ANEXO IV - Preencher'!$D:$D,'CONTÁBIL- FINANCEIRA '!A84,'[1]TCE - ANEXO IV - Preencher'!$N:$N)</f>
        <v>0</v>
      </c>
      <c r="G84" s="19"/>
      <c r="H84" s="39" t="s">
        <v>92</v>
      </c>
      <c r="I84" s="121"/>
      <c r="J84" s="122"/>
      <c r="K84" s="1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>
      <c r="A85" s="132" t="s">
        <v>265</v>
      </c>
      <c r="B85" s="5" t="s">
        <v>264</v>
      </c>
      <c r="C85" s="150" t="s">
        <v>263</v>
      </c>
      <c r="D85" s="25"/>
      <c r="E85" s="23"/>
      <c r="F85" s="27">
        <f>SUMIF('[1]TCE - ANEXO IV - Preencher'!$D:$D,'CONTÁBIL- FINANCEIRA '!A85,'[1]TCE - ANEXO IV - Preencher'!$N:$N)</f>
        <v>342.55000000000018</v>
      </c>
      <c r="G85" s="19"/>
      <c r="H85" s="39" t="s">
        <v>92</v>
      </c>
      <c r="I85" s="121"/>
      <c r="J85" s="122"/>
      <c r="K85" s="1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>
      <c r="A86" s="6"/>
      <c r="B86" s="5"/>
      <c r="C86" s="149"/>
      <c r="D86" s="148"/>
      <c r="E86" s="147"/>
      <c r="F86" s="146"/>
      <c r="G86" s="23"/>
      <c r="H86" s="124"/>
      <c r="I86" s="121"/>
      <c r="J86" s="122"/>
      <c r="K86" s="1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5"/>
      <c r="I87" s="121"/>
      <c r="J87" s="122"/>
      <c r="K87" s="1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>
      <c r="A88" s="6"/>
      <c r="B88" s="5"/>
      <c r="C88" s="144"/>
      <c r="D88" s="11" t="s">
        <v>81</v>
      </c>
      <c r="E88" s="10" t="s">
        <v>3</v>
      </c>
      <c r="F88" s="143" t="s">
        <v>2</v>
      </c>
      <c r="G88" s="47"/>
      <c r="H88" s="128"/>
      <c r="I88" s="121"/>
      <c r="J88" s="122"/>
      <c r="K88" s="1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>
      <c r="A89" s="6"/>
      <c r="B89" s="5"/>
      <c r="C89" s="116"/>
      <c r="D89" s="115" t="str">
        <f>D1</f>
        <v>DIRETORIA EXECUTIVA DE REGULAÇÃO MÉDIA E ALTA COMPLEXIDADE</v>
      </c>
      <c r="E89" s="23"/>
      <c r="F89" s="114" t="str">
        <f>F1</f>
        <v>Janeiro/2020 - Versão 4.0 - Revisão 07</v>
      </c>
      <c r="G89" s="19"/>
      <c r="H89" s="128"/>
      <c r="I89" s="121"/>
      <c r="J89" s="122"/>
      <c r="K89" s="1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>
      <c r="A90" s="6"/>
      <c r="B90" s="5"/>
      <c r="C90" s="112"/>
      <c r="D90" s="111" t="str">
        <f>D2</f>
        <v>DIRETORIA EXECUTIVA DE PLANEJAMENTO ORÇAMENTO E GESTÃO DA INFORMAÇÃO</v>
      </c>
      <c r="E90" s="13"/>
      <c r="F90" s="113" t="str">
        <f>F2</f>
        <v>MÊS/ANO COMPETÊNCIA</v>
      </c>
      <c r="G90" s="113" t="str">
        <f>G2</f>
        <v>ANO CONTRATO</v>
      </c>
      <c r="H90" s="128"/>
      <c r="I90" s="121"/>
      <c r="J90" s="122"/>
      <c r="K90" s="1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>
      <c r="A91" s="6"/>
      <c r="B91" s="5"/>
      <c r="C91" s="112"/>
      <c r="D91" s="111" t="str">
        <f>D3</f>
        <v>SECRETARIA  DE ADMINISTRAÇÃO E FINANÇAS</v>
      </c>
      <c r="E91" s="13"/>
      <c r="F91" s="105"/>
      <c r="G91" s="105"/>
      <c r="H91" s="128"/>
      <c r="I91" s="121"/>
      <c r="J91" s="122"/>
      <c r="K91" s="12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>
      <c r="A92" s="6"/>
      <c r="B92" s="5"/>
      <c r="C92" s="105"/>
      <c r="D92" s="110" t="e">
        <f>#REF!</f>
        <v>#REF!</v>
      </c>
      <c r="E92" s="67"/>
      <c r="F92" s="109">
        <f>$F$4</f>
        <v>44287</v>
      </c>
      <c r="G92" s="142">
        <f>IF(G4=0,"",G4)</f>
        <v>1</v>
      </c>
      <c r="H92" s="128"/>
      <c r="I92" s="121"/>
      <c r="J92" s="122"/>
      <c r="K92" s="12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>
      <c r="A93" s="6"/>
      <c r="B93" s="5"/>
      <c r="C93" s="107"/>
      <c r="D93" s="141" t="str">
        <f>D4</f>
        <v>DEMONSTRATIVO DE CONTRATOS SERVIÇOS TERCEIRIZADOS</v>
      </c>
      <c r="E93" s="140"/>
      <c r="F93" s="105"/>
      <c r="G93" s="105"/>
      <c r="H93" s="128"/>
      <c r="I93" s="121"/>
      <c r="J93" s="122"/>
      <c r="K93" s="1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>
      <c r="A94" s="6"/>
      <c r="B94" s="5"/>
      <c r="C94" s="104" t="s">
        <v>79</v>
      </c>
      <c r="D94" s="19"/>
      <c r="E94" s="103" t="s">
        <v>78</v>
      </c>
      <c r="F94" s="21"/>
      <c r="G94" s="19"/>
      <c r="H94" s="128"/>
      <c r="I94" s="121"/>
      <c r="J94" s="122"/>
      <c r="K94" s="1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>
      <c r="A95" s="6"/>
      <c r="B95" s="5"/>
      <c r="C95" s="102" t="str">
        <f>IF(C7=0,"",C7)</f>
        <v>HECPI - COVID</v>
      </c>
      <c r="D95" s="19"/>
      <c r="E95" s="139" t="str">
        <f>IF(E7=0,"",E7)</f>
        <v>FERNANDO FIGUEIRA</v>
      </c>
      <c r="F95" s="21"/>
      <c r="G95" s="19"/>
      <c r="H95" s="128"/>
      <c r="I95" s="121"/>
      <c r="J95" s="122"/>
      <c r="K95" s="1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>
      <c r="A96" s="6"/>
      <c r="B96" s="5"/>
      <c r="C96" s="119" t="s">
        <v>262</v>
      </c>
      <c r="D96" s="21"/>
      <c r="E96" s="19"/>
      <c r="F96" s="29" t="s">
        <v>10</v>
      </c>
      <c r="G96" s="19"/>
      <c r="H96" s="128"/>
      <c r="I96" s="121"/>
      <c r="J96" s="122"/>
      <c r="K96" s="1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>
      <c r="A97" s="6"/>
      <c r="B97" s="5"/>
      <c r="C97" s="119" t="s">
        <v>261</v>
      </c>
      <c r="D97" s="21"/>
      <c r="E97" s="19"/>
      <c r="F97" s="37">
        <f>F98+F101+F102+F103+F111+F109+F110</f>
        <v>44941.98</v>
      </c>
      <c r="G97" s="19"/>
      <c r="H97" s="128"/>
      <c r="I97" s="121"/>
      <c r="J97" s="122"/>
      <c r="K97" s="1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>
      <c r="A98" s="6"/>
      <c r="B98" s="5"/>
      <c r="C98" s="134" t="s">
        <v>260</v>
      </c>
      <c r="D98" s="21"/>
      <c r="E98" s="19"/>
      <c r="F98" s="133">
        <f>SUM(F99:G100)</f>
        <v>0</v>
      </c>
      <c r="G98" s="19"/>
      <c r="H98" s="128"/>
      <c r="I98" s="121"/>
      <c r="J98" s="122"/>
      <c r="K98" s="12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>
      <c r="A99" s="132" t="s">
        <v>259</v>
      </c>
      <c r="B99" s="5" t="s">
        <v>258</v>
      </c>
      <c r="C99" s="131" t="s">
        <v>257</v>
      </c>
      <c r="D99" s="21"/>
      <c r="E99" s="19"/>
      <c r="F99" s="130">
        <f>SUMIF('[1]TCE - ANEXO IV - Preencher'!$D:$D,'CONTÁBIL- FINANCEIRA '!A99,'[1]TCE - ANEXO IV - Preencher'!$N:$N)</f>
        <v>0</v>
      </c>
      <c r="G99" s="19"/>
      <c r="H99" s="39" t="s">
        <v>92</v>
      </c>
      <c r="I99" s="121"/>
      <c r="J99" s="122"/>
      <c r="K99" s="1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>
      <c r="A100" s="132" t="s">
        <v>256</v>
      </c>
      <c r="B100" s="5" t="s">
        <v>255</v>
      </c>
      <c r="C100" s="131" t="s">
        <v>254</v>
      </c>
      <c r="D100" s="21"/>
      <c r="E100" s="19"/>
      <c r="F100" s="130">
        <f>SUMIF('[1]TCE - ANEXO IV - Preencher'!$D:$D,'CONTÁBIL- FINANCEIRA '!A100,'[1]TCE - ANEXO IV - Preencher'!$N:$N)</f>
        <v>0</v>
      </c>
      <c r="G100" s="19"/>
      <c r="H100" s="39" t="s">
        <v>92</v>
      </c>
      <c r="I100" s="121"/>
      <c r="J100" s="122"/>
      <c r="K100" s="1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>
      <c r="A101" s="132" t="s">
        <v>253</v>
      </c>
      <c r="B101" s="5" t="s">
        <v>252</v>
      </c>
      <c r="C101" s="135" t="s">
        <v>251</v>
      </c>
      <c r="D101" s="21"/>
      <c r="E101" s="19"/>
      <c r="F101" s="27">
        <f>SUMIF('[1]TCE - ANEXO IV - Preencher'!$D:$D,'CONTÁBIL- FINANCEIRA '!A101,'[1]TCE - ANEXO IV - Preencher'!$N:$N)</f>
        <v>44404.800000000003</v>
      </c>
      <c r="G101" s="19"/>
      <c r="H101" s="39" t="s">
        <v>92</v>
      </c>
      <c r="I101" s="121"/>
      <c r="J101" s="122"/>
      <c r="K101" s="1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>
      <c r="A102" s="132" t="s">
        <v>250</v>
      </c>
      <c r="B102" s="5" t="s">
        <v>249</v>
      </c>
      <c r="C102" s="135" t="s">
        <v>248</v>
      </c>
      <c r="D102" s="21"/>
      <c r="E102" s="19"/>
      <c r="F102" s="27">
        <f>SUMIF('[1]TCE - ANEXO IV - Preencher'!$D:$D,'CONTÁBIL- FINANCEIRA '!A102,'[1]TCE - ANEXO IV - Preencher'!$N:$N)</f>
        <v>0</v>
      </c>
      <c r="G102" s="19"/>
      <c r="H102" s="39" t="s">
        <v>92</v>
      </c>
      <c r="I102" s="121"/>
      <c r="J102" s="122"/>
      <c r="K102" s="1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>
      <c r="A103" s="6"/>
      <c r="B103" s="5"/>
      <c r="C103" s="119" t="s">
        <v>247</v>
      </c>
      <c r="D103" s="21"/>
      <c r="E103" s="19"/>
      <c r="F103" s="37">
        <f>F104+F105+F106+F107+F108</f>
        <v>537.17999999999995</v>
      </c>
      <c r="G103" s="19"/>
      <c r="H103" s="128"/>
      <c r="I103" s="121"/>
      <c r="J103" s="122"/>
      <c r="K103" s="1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>
      <c r="A104" s="132" t="s">
        <v>246</v>
      </c>
      <c r="B104" s="5" t="s">
        <v>245</v>
      </c>
      <c r="C104" s="131" t="s">
        <v>244</v>
      </c>
      <c r="D104" s="21"/>
      <c r="E104" s="19"/>
      <c r="F104" s="130">
        <f>SUMIF('[1]TCE - ANEXO IV - Preencher'!$D:$D,'CONTÁBIL- FINANCEIRA '!A104,'[1]TCE - ANEXO IV - Preencher'!$N:$N)</f>
        <v>0</v>
      </c>
      <c r="G104" s="19"/>
      <c r="H104" s="39" t="s">
        <v>92</v>
      </c>
      <c r="I104" s="121"/>
      <c r="J104" s="122"/>
      <c r="K104" s="1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>
      <c r="A105" s="132" t="s">
        <v>243</v>
      </c>
      <c r="B105" s="5" t="s">
        <v>242</v>
      </c>
      <c r="C105" s="131" t="s">
        <v>241</v>
      </c>
      <c r="D105" s="21"/>
      <c r="E105" s="19"/>
      <c r="F105" s="130">
        <f>SUMIF('[1]TCE - ANEXO IV - Preencher'!$D:$D,'CONTÁBIL- FINANCEIRA '!A105,'[1]TCE - ANEXO IV - Preencher'!$N:$N)</f>
        <v>0</v>
      </c>
      <c r="G105" s="19"/>
      <c r="H105" s="39" t="s">
        <v>92</v>
      </c>
      <c r="I105" s="121"/>
      <c r="J105" s="122"/>
      <c r="K105" s="1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>
      <c r="A106" s="132" t="s">
        <v>240</v>
      </c>
      <c r="B106" s="5" t="s">
        <v>239</v>
      </c>
      <c r="C106" s="131" t="s">
        <v>238</v>
      </c>
      <c r="D106" s="21"/>
      <c r="E106" s="19"/>
      <c r="F106" s="130">
        <f>SUMIF('[1]TCE - ANEXO IV - Preencher'!$D:$D,'CONTÁBIL- FINANCEIRA '!A106,'[1]TCE - ANEXO IV - Preencher'!$N:$N)</f>
        <v>0</v>
      </c>
      <c r="G106" s="19"/>
      <c r="H106" s="39" t="s">
        <v>92</v>
      </c>
      <c r="I106" s="121"/>
      <c r="J106" s="122"/>
      <c r="K106" s="1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>
      <c r="A107" s="132" t="s">
        <v>237</v>
      </c>
      <c r="B107" s="5" t="s">
        <v>236</v>
      </c>
      <c r="C107" s="131" t="s">
        <v>235</v>
      </c>
      <c r="D107" s="21"/>
      <c r="E107" s="19"/>
      <c r="F107" s="130">
        <f>SUMIF('[1]TCE - ANEXO IV - Preencher'!$D:$D,'CONTÁBIL- FINANCEIRA '!A107,'[1]TCE - ANEXO IV - Preencher'!$N:$N)</f>
        <v>537.17999999999995</v>
      </c>
      <c r="G107" s="19"/>
      <c r="H107" s="39" t="s">
        <v>92</v>
      </c>
      <c r="I107" s="121"/>
      <c r="J107" s="122"/>
      <c r="K107" s="1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>
      <c r="A108" s="132" t="s">
        <v>234</v>
      </c>
      <c r="B108" s="5" t="s">
        <v>208</v>
      </c>
      <c r="C108" s="131" t="s">
        <v>233</v>
      </c>
      <c r="D108" s="21"/>
      <c r="E108" s="19"/>
      <c r="F108" s="130">
        <f>SUMIF('[1]TCE - ANEXO IV - Preencher'!$D:$D,'CONTÁBIL- FINANCEIRA '!A108,'[1]TCE - ANEXO IV - Preencher'!$N:$N)</f>
        <v>0</v>
      </c>
      <c r="G108" s="19"/>
      <c r="H108" s="39" t="s">
        <v>92</v>
      </c>
      <c r="I108" s="121"/>
      <c r="J108" s="122"/>
      <c r="K108" s="1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>
      <c r="A109" s="132" t="s">
        <v>232</v>
      </c>
      <c r="B109" s="5" t="s">
        <v>231</v>
      </c>
      <c r="C109" s="131" t="s">
        <v>230</v>
      </c>
      <c r="D109" s="21"/>
      <c r="E109" s="19"/>
      <c r="F109" s="130">
        <f>SUMIF('[1]TCE - ANEXO IV - Preencher'!$D:$D,'CONTÁBIL- FINANCEIRA '!A109,'[1]TCE - ANEXO IV - Preencher'!$N:$N)</f>
        <v>0</v>
      </c>
      <c r="G109" s="19"/>
      <c r="H109" s="39" t="s">
        <v>92</v>
      </c>
      <c r="I109" s="121"/>
      <c r="J109" s="122"/>
      <c r="K109" s="1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>
      <c r="A110" s="132" t="s">
        <v>229</v>
      </c>
      <c r="B110" s="5" t="s">
        <v>228</v>
      </c>
      <c r="C110" s="131" t="s">
        <v>227</v>
      </c>
      <c r="D110" s="21"/>
      <c r="E110" s="19"/>
      <c r="F110" s="130">
        <f>SUMIF('[1]TCE - ANEXO IV - Preencher'!$D:$D,'CONTÁBIL- FINANCEIRA '!A110,'[1]TCE - ANEXO IV - Preencher'!$N:$N)</f>
        <v>0</v>
      </c>
      <c r="G110" s="19"/>
      <c r="H110" s="39" t="s">
        <v>92</v>
      </c>
      <c r="I110" s="121"/>
      <c r="J110" s="122"/>
      <c r="K110" s="1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>
      <c r="A111" s="6"/>
      <c r="B111" s="5"/>
      <c r="C111" s="134" t="s">
        <v>226</v>
      </c>
      <c r="D111" s="21"/>
      <c r="E111" s="19"/>
      <c r="F111" s="133">
        <f>F112+F113</f>
        <v>0</v>
      </c>
      <c r="G111" s="19"/>
      <c r="H111" s="128"/>
      <c r="I111" s="121"/>
      <c r="J111" s="122"/>
      <c r="K111" s="1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>
      <c r="A112" s="6" t="s">
        <v>225</v>
      </c>
      <c r="B112" s="5" t="s">
        <v>143</v>
      </c>
      <c r="C112" s="131" t="s">
        <v>224</v>
      </c>
      <c r="D112" s="21"/>
      <c r="E112" s="19"/>
      <c r="F112" s="130">
        <f>SUMIF('[1]TCE - ANEXO IV - Preencher'!$D:$D,'CONTÁBIL- FINANCEIRA '!A112,'[1]TCE - ANEXO IV - Preencher'!$N:$N)</f>
        <v>0</v>
      </c>
      <c r="G112" s="19"/>
      <c r="H112" s="39" t="s">
        <v>92</v>
      </c>
      <c r="I112" s="121"/>
      <c r="J112" s="122"/>
      <c r="K112" s="1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>
      <c r="A113" s="132" t="s">
        <v>223</v>
      </c>
      <c r="B113" s="5" t="s">
        <v>153</v>
      </c>
      <c r="C113" s="131" t="s">
        <v>222</v>
      </c>
      <c r="D113" s="21"/>
      <c r="E113" s="19"/>
      <c r="F113" s="130">
        <f>SUMIF('[1]TCE - ANEXO IV - Preencher'!$D:$D,'CONTÁBIL- FINANCEIRA '!A113,'[1]TCE - ANEXO IV - Preencher'!$N:$N)</f>
        <v>0</v>
      </c>
      <c r="G113" s="19"/>
      <c r="H113" s="39" t="s">
        <v>92</v>
      </c>
      <c r="I113" s="121"/>
      <c r="J113" s="122"/>
      <c r="K113" s="1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>
      <c r="A114" s="6"/>
      <c r="B114" s="5"/>
      <c r="C114" s="119" t="s">
        <v>221</v>
      </c>
      <c r="D114" s="21"/>
      <c r="E114" s="19"/>
      <c r="F114" s="37">
        <f>F115+F130+F134</f>
        <v>75582.680000000008</v>
      </c>
      <c r="G114" s="19"/>
      <c r="H114" s="129"/>
      <c r="I114" s="121"/>
      <c r="J114" s="122"/>
      <c r="K114" s="1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>
      <c r="A115" s="6"/>
      <c r="B115" s="5"/>
      <c r="C115" s="119" t="s">
        <v>220</v>
      </c>
      <c r="D115" s="21"/>
      <c r="E115" s="19"/>
      <c r="F115" s="37">
        <f>F116+F123+F127</f>
        <v>37966.600000000006</v>
      </c>
      <c r="G115" s="19"/>
      <c r="H115" s="128"/>
      <c r="I115" s="121"/>
      <c r="J115" s="122"/>
      <c r="K115" s="1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>
      <c r="A116" s="6"/>
      <c r="B116" s="5"/>
      <c r="C116" s="134" t="s">
        <v>219</v>
      </c>
      <c r="D116" s="21"/>
      <c r="E116" s="19"/>
      <c r="F116" s="133">
        <f>SUM(F117:G122)</f>
        <v>0</v>
      </c>
      <c r="G116" s="19"/>
      <c r="H116" s="128"/>
      <c r="I116" s="121"/>
      <c r="J116" s="122"/>
      <c r="K116" s="1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>
      <c r="A117" s="132" t="s">
        <v>218</v>
      </c>
      <c r="B117" s="5" t="s">
        <v>185</v>
      </c>
      <c r="C117" s="135" t="s">
        <v>217</v>
      </c>
      <c r="D117" s="21"/>
      <c r="E117" s="19"/>
      <c r="F117" s="27">
        <f>SUMIF('[1]TCE - ANEXO IV - Preencher'!$D:$D,'CONTÁBIL- FINANCEIRA '!A117,'[1]TCE - ANEXO IV - Preencher'!$N:$N)</f>
        <v>0</v>
      </c>
      <c r="G117" s="19"/>
      <c r="H117" s="39" t="s">
        <v>92</v>
      </c>
      <c r="I117" s="121"/>
      <c r="J117" s="122"/>
      <c r="K117" s="1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>
      <c r="A118" s="132" t="s">
        <v>216</v>
      </c>
      <c r="B118" s="5" t="s">
        <v>162</v>
      </c>
      <c r="C118" s="135" t="s">
        <v>215</v>
      </c>
      <c r="D118" s="21"/>
      <c r="E118" s="19"/>
      <c r="F118" s="27">
        <f>SUMIF('[1]TCE - ANEXO IV - Preencher'!$D:$D,'CONTÁBIL- FINANCEIRA '!A118,'[1]TCE - ANEXO IV - Preencher'!$N:$N)</f>
        <v>0</v>
      </c>
      <c r="G118" s="19"/>
      <c r="H118" s="39" t="s">
        <v>92</v>
      </c>
      <c r="I118" s="121"/>
      <c r="J118" s="122"/>
      <c r="K118" s="1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>
      <c r="A119" s="132" t="s">
        <v>214</v>
      </c>
      <c r="B119" s="5" t="s">
        <v>185</v>
      </c>
      <c r="C119" s="135" t="s">
        <v>213</v>
      </c>
      <c r="D119" s="21"/>
      <c r="E119" s="19"/>
      <c r="F119" s="27">
        <f>SUMIF('[1]TCE - ANEXO IV - Preencher'!$D:$D,'CONTÁBIL- FINANCEIRA '!A119,'[1]TCE - ANEXO IV - Preencher'!$N:$N)</f>
        <v>0</v>
      </c>
      <c r="G119" s="19"/>
      <c r="H119" s="39" t="s">
        <v>92</v>
      </c>
      <c r="I119" s="121"/>
      <c r="J119" s="122"/>
      <c r="K119" s="1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>
      <c r="A120" s="132" t="s">
        <v>212</v>
      </c>
      <c r="B120" s="5" t="s">
        <v>211</v>
      </c>
      <c r="C120" s="135" t="s">
        <v>210</v>
      </c>
      <c r="D120" s="21"/>
      <c r="E120" s="19"/>
      <c r="F120" s="27">
        <f>SUMIF('[1]TCE - ANEXO IV - Preencher'!$D:$D,'CONTÁBIL- FINANCEIRA '!A120,'[1]TCE - ANEXO IV - Preencher'!$N:$N)</f>
        <v>0</v>
      </c>
      <c r="G120" s="19"/>
      <c r="H120" s="39" t="s">
        <v>92</v>
      </c>
      <c r="I120" s="121"/>
      <c r="J120" s="122"/>
      <c r="K120" s="1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>
      <c r="A121" s="132" t="s">
        <v>209</v>
      </c>
      <c r="B121" s="5" t="s">
        <v>208</v>
      </c>
      <c r="C121" s="131" t="s">
        <v>207</v>
      </c>
      <c r="D121" s="21"/>
      <c r="E121" s="19"/>
      <c r="F121" s="27">
        <f>SUMIF('[1]TCE - ANEXO IV - Preencher'!$D:$D,'CONTÁBIL- FINANCEIRA '!A121,'[1]TCE - ANEXO IV - Preencher'!$N:$N)</f>
        <v>0</v>
      </c>
      <c r="G121" s="19"/>
      <c r="H121" s="39" t="s">
        <v>92</v>
      </c>
      <c r="I121" s="121"/>
      <c r="J121" s="122"/>
      <c r="K121" s="1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>
      <c r="A122" s="132" t="s">
        <v>206</v>
      </c>
      <c r="B122" s="5" t="s">
        <v>153</v>
      </c>
      <c r="C122" s="135" t="s">
        <v>205</v>
      </c>
      <c r="D122" s="21"/>
      <c r="E122" s="19"/>
      <c r="F122" s="27">
        <f>SUMIF('[1]TCE - ANEXO IV - Preencher'!$D:$D,'CONTÁBIL- FINANCEIRA '!A122,'[1]TCE - ANEXO IV - Preencher'!$N:$N)</f>
        <v>0</v>
      </c>
      <c r="G122" s="19"/>
      <c r="H122" s="39" t="s">
        <v>92</v>
      </c>
      <c r="I122" s="121"/>
      <c r="J122" s="122"/>
      <c r="K122" s="1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>
      <c r="A123" s="6"/>
      <c r="B123" s="5"/>
      <c r="C123" s="134" t="s">
        <v>204</v>
      </c>
      <c r="D123" s="21"/>
      <c r="E123" s="19"/>
      <c r="F123" s="133">
        <f>SUM(F124:G126)</f>
        <v>37966.600000000006</v>
      </c>
      <c r="G123" s="19"/>
      <c r="H123" s="128"/>
      <c r="I123" s="121"/>
      <c r="J123" s="122"/>
      <c r="K123" s="1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>
      <c r="A124" s="132" t="s">
        <v>203</v>
      </c>
      <c r="B124" s="5" t="s">
        <v>188</v>
      </c>
      <c r="C124" s="135" t="s">
        <v>202</v>
      </c>
      <c r="D124" s="21"/>
      <c r="E124" s="19"/>
      <c r="F124" s="27">
        <f>[1]RPA!K2</f>
        <v>37966.600000000006</v>
      </c>
      <c r="G124" s="19"/>
      <c r="H124" s="39" t="s">
        <v>141</v>
      </c>
      <c r="I124" s="121"/>
      <c r="J124" s="122"/>
      <c r="K124" s="1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>
      <c r="A125" s="6" t="s">
        <v>201</v>
      </c>
      <c r="B125" s="5" t="s">
        <v>149</v>
      </c>
      <c r="C125" s="135" t="s">
        <v>200</v>
      </c>
      <c r="D125" s="21"/>
      <c r="E125" s="19"/>
      <c r="F125" s="27">
        <f>[1]RPA!K3</f>
        <v>0</v>
      </c>
      <c r="G125" s="19"/>
      <c r="H125" s="39" t="s">
        <v>141</v>
      </c>
      <c r="I125" s="121"/>
      <c r="J125" s="122"/>
      <c r="K125" s="1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>
      <c r="A126" s="6" t="s">
        <v>199</v>
      </c>
      <c r="B126" s="5" t="s">
        <v>188</v>
      </c>
      <c r="C126" s="131" t="s">
        <v>198</v>
      </c>
      <c r="D126" s="21"/>
      <c r="E126" s="19"/>
      <c r="F126" s="130">
        <f>[1]RPA!K4</f>
        <v>0</v>
      </c>
      <c r="G126" s="19"/>
      <c r="H126" s="39" t="s">
        <v>141</v>
      </c>
      <c r="I126" s="121"/>
      <c r="J126" s="122"/>
      <c r="K126" s="1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>
      <c r="A127" s="6"/>
      <c r="B127" s="5"/>
      <c r="C127" s="134" t="s">
        <v>197</v>
      </c>
      <c r="D127" s="21"/>
      <c r="E127" s="19"/>
      <c r="F127" s="133">
        <f>F128+F129</f>
        <v>0</v>
      </c>
      <c r="G127" s="19"/>
      <c r="H127" s="128"/>
      <c r="I127" s="121"/>
      <c r="J127" s="122"/>
      <c r="K127" s="1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>
      <c r="A128" s="132" t="s">
        <v>196</v>
      </c>
      <c r="B128" s="5" t="s">
        <v>185</v>
      </c>
      <c r="C128" s="135" t="s">
        <v>195</v>
      </c>
      <c r="D128" s="21"/>
      <c r="E128" s="19"/>
      <c r="F128" s="27">
        <f>SUMIF('[1]TCE - ANEXO IV - Preencher'!$D:$D,'CONTÁBIL- FINANCEIRA '!A128,'[1]TCE - ANEXO IV - Preencher'!$N:$N)</f>
        <v>0</v>
      </c>
      <c r="G128" s="19"/>
      <c r="H128" s="39" t="s">
        <v>92</v>
      </c>
      <c r="I128" s="121"/>
      <c r="J128" s="122"/>
      <c r="K128" s="1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>
      <c r="A129" s="132" t="s">
        <v>194</v>
      </c>
      <c r="B129" s="5" t="s">
        <v>185</v>
      </c>
      <c r="C129" s="135" t="s">
        <v>193</v>
      </c>
      <c r="D129" s="21"/>
      <c r="E129" s="19"/>
      <c r="F129" s="27">
        <f>SUMIF('[1]TCE - ANEXO IV - Preencher'!$D:$D,'CONTÁBIL- FINANCEIRA '!A129,'[1]TCE - ANEXO IV - Preencher'!$N:$N)</f>
        <v>0</v>
      </c>
      <c r="G129" s="19"/>
      <c r="H129" s="39" t="s">
        <v>92</v>
      </c>
      <c r="I129" s="121"/>
      <c r="J129" s="122"/>
      <c r="K129" s="1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>
      <c r="A130" s="6"/>
      <c r="B130" s="5"/>
      <c r="C130" s="119" t="s">
        <v>192</v>
      </c>
      <c r="D130" s="21"/>
      <c r="E130" s="19"/>
      <c r="F130" s="37">
        <f>SUM(F131:F133)</f>
        <v>0</v>
      </c>
      <c r="G130" s="19"/>
      <c r="H130" s="128"/>
      <c r="I130" s="121"/>
      <c r="J130" s="122"/>
      <c r="K130" s="1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>
      <c r="A131" s="132" t="s">
        <v>191</v>
      </c>
      <c r="B131" s="5" t="s">
        <v>185</v>
      </c>
      <c r="C131" s="135" t="s">
        <v>190</v>
      </c>
      <c r="D131" s="21"/>
      <c r="E131" s="19"/>
      <c r="F131" s="27">
        <f>SUMIF('[1]TCE - ANEXO IV - Preencher'!$D:$D,'CONTÁBIL- FINANCEIRA '!A131,'[1]TCE - ANEXO IV - Preencher'!$N:$N)</f>
        <v>0</v>
      </c>
      <c r="G131" s="19"/>
      <c r="H131" s="39" t="s">
        <v>92</v>
      </c>
      <c r="I131" s="121"/>
      <c r="J131" s="122"/>
      <c r="K131" s="1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>
      <c r="A132" s="6" t="s">
        <v>189</v>
      </c>
      <c r="B132" s="5" t="s">
        <v>188</v>
      </c>
      <c r="C132" s="135" t="s">
        <v>187</v>
      </c>
      <c r="D132" s="21"/>
      <c r="E132" s="19"/>
      <c r="F132" s="27">
        <f>[1]RPA!K5</f>
        <v>0</v>
      </c>
      <c r="G132" s="19"/>
      <c r="H132" s="39" t="s">
        <v>141</v>
      </c>
      <c r="I132" s="121"/>
      <c r="J132" s="122"/>
      <c r="K132" s="1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>
      <c r="A133" s="132" t="s">
        <v>186</v>
      </c>
      <c r="B133" s="5" t="s">
        <v>185</v>
      </c>
      <c r="C133" s="135" t="s">
        <v>184</v>
      </c>
      <c r="D133" s="21"/>
      <c r="E133" s="19"/>
      <c r="F133" s="27">
        <f>SUMIF('[1]TCE - ANEXO IV - Preencher'!$D:$D,'CONTÁBIL- FINANCEIRA '!A133,'[1]TCE - ANEXO IV - Preencher'!$N:$N)</f>
        <v>0</v>
      </c>
      <c r="G133" s="19"/>
      <c r="H133" s="39" t="s">
        <v>92</v>
      </c>
      <c r="I133" s="121"/>
      <c r="J133" s="122"/>
      <c r="K133" s="1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>
      <c r="A134" s="6"/>
      <c r="B134" s="5"/>
      <c r="C134" s="119" t="s">
        <v>183</v>
      </c>
      <c r="D134" s="21"/>
      <c r="E134" s="19"/>
      <c r="F134" s="37">
        <f>F135+F148</f>
        <v>37616.080000000002</v>
      </c>
      <c r="G134" s="19"/>
      <c r="H134" s="137"/>
      <c r="I134" s="121"/>
      <c r="J134" s="122"/>
      <c r="K134" s="1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>
      <c r="A135" s="6"/>
      <c r="B135" s="5"/>
      <c r="C135" s="134" t="s">
        <v>182</v>
      </c>
      <c r="D135" s="21"/>
      <c r="E135" s="19"/>
      <c r="F135" s="133">
        <f>F136+SUM(F140:F147)</f>
        <v>37616.080000000002</v>
      </c>
      <c r="G135" s="19"/>
      <c r="H135" s="138"/>
      <c r="I135" s="121"/>
      <c r="J135" s="122"/>
      <c r="K135" s="1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>
      <c r="A136" s="6"/>
      <c r="B136" s="5"/>
      <c r="C136" s="134" t="s">
        <v>181</v>
      </c>
      <c r="D136" s="21"/>
      <c r="E136" s="19"/>
      <c r="F136" s="133">
        <f>F137+F138+F139</f>
        <v>37472.080000000002</v>
      </c>
      <c r="G136" s="19"/>
      <c r="H136" s="137"/>
      <c r="I136" s="121"/>
      <c r="J136" s="122"/>
      <c r="K136" s="1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>
      <c r="A137" s="132" t="s">
        <v>180</v>
      </c>
      <c r="B137" s="5" t="s">
        <v>175</v>
      </c>
      <c r="C137" s="135" t="s">
        <v>179</v>
      </c>
      <c r="D137" s="21"/>
      <c r="E137" s="19"/>
      <c r="F137" s="27">
        <f>SUMIF('[1]TCE - ANEXO IV - Preencher'!$D:$D,'CONTÁBIL- FINANCEIRA '!A137,'[1]TCE - ANEXO IV - Preencher'!$N:$N)</f>
        <v>37472.080000000002</v>
      </c>
      <c r="G137" s="19"/>
      <c r="H137" s="39" t="s">
        <v>92</v>
      </c>
      <c r="I137" s="121"/>
      <c r="J137" s="122"/>
      <c r="K137" s="1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>
      <c r="A138" s="132" t="s">
        <v>178</v>
      </c>
      <c r="B138" s="5" t="s">
        <v>175</v>
      </c>
      <c r="C138" s="131" t="s">
        <v>177</v>
      </c>
      <c r="D138" s="21"/>
      <c r="E138" s="19"/>
      <c r="F138" s="130">
        <f>SUMIF('[1]TCE - ANEXO IV - Preencher'!$D:$D,'CONTÁBIL- FINANCEIRA '!A138,'[1]TCE - ANEXO IV - Preencher'!$N:$N)</f>
        <v>0</v>
      </c>
      <c r="G138" s="19"/>
      <c r="H138" s="39" t="s">
        <v>92</v>
      </c>
      <c r="I138" s="121"/>
      <c r="J138" s="122"/>
      <c r="K138" s="1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>
      <c r="A139" s="132" t="s">
        <v>176</v>
      </c>
      <c r="B139" s="5" t="s">
        <v>175</v>
      </c>
      <c r="C139" s="131" t="s">
        <v>174</v>
      </c>
      <c r="D139" s="21"/>
      <c r="E139" s="19"/>
      <c r="F139" s="130">
        <f>SUMIF('[1]TCE - ANEXO IV - Preencher'!$D:$D,'CONTÁBIL- FINANCEIRA '!A139,'[1]TCE - ANEXO IV - Preencher'!$N:$N)</f>
        <v>0</v>
      </c>
      <c r="G139" s="19"/>
      <c r="H139" s="39" t="s">
        <v>92</v>
      </c>
      <c r="I139" s="121"/>
      <c r="J139" s="122"/>
      <c r="K139" s="1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>
      <c r="A140" s="132" t="s">
        <v>173</v>
      </c>
      <c r="B140" s="5" t="s">
        <v>159</v>
      </c>
      <c r="C140" s="135" t="s">
        <v>172</v>
      </c>
      <c r="D140" s="21"/>
      <c r="E140" s="19"/>
      <c r="F140" s="27">
        <f>SUMIF('[1]TCE - ANEXO IV - Preencher'!$D:$D,'CONTÁBIL- FINANCEIRA '!A140,'[1]TCE - ANEXO IV - Preencher'!$N:$N)</f>
        <v>0</v>
      </c>
      <c r="G140" s="19"/>
      <c r="H140" s="39" t="s">
        <v>92</v>
      </c>
      <c r="I140" s="121"/>
      <c r="J140" s="122"/>
      <c r="K140" s="1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>
      <c r="A141" s="132" t="s">
        <v>171</v>
      </c>
      <c r="B141" s="5" t="s">
        <v>170</v>
      </c>
      <c r="C141" s="135" t="s">
        <v>169</v>
      </c>
      <c r="D141" s="21"/>
      <c r="E141" s="19"/>
      <c r="F141" s="27">
        <f>SUMIF('[1]TCE - ANEXO IV - Preencher'!$D:$D,'CONTÁBIL- FINANCEIRA '!A141,'[1]TCE - ANEXO IV - Preencher'!$N:$N)</f>
        <v>0</v>
      </c>
      <c r="G141" s="19"/>
      <c r="H141" s="39" t="s">
        <v>92</v>
      </c>
      <c r="I141" s="121"/>
      <c r="J141" s="122"/>
      <c r="K141" s="1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>
      <c r="A142" s="132" t="s">
        <v>168</v>
      </c>
      <c r="B142" s="5" t="s">
        <v>167</v>
      </c>
      <c r="C142" s="136" t="s">
        <v>166</v>
      </c>
      <c r="D142" s="21"/>
      <c r="E142" s="19"/>
      <c r="F142" s="27">
        <f>SUMIF('[1]TCE - ANEXO IV - Preencher'!$D:$D,'CONTÁBIL- FINANCEIRA '!A142,'[1]TCE - ANEXO IV - Preencher'!$N:$N)</f>
        <v>0</v>
      </c>
      <c r="G142" s="19"/>
      <c r="H142" s="39" t="s">
        <v>92</v>
      </c>
      <c r="I142" s="121"/>
      <c r="J142" s="122"/>
      <c r="K142" s="1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>
      <c r="A143" s="132" t="s">
        <v>165</v>
      </c>
      <c r="B143" s="5" t="s">
        <v>153</v>
      </c>
      <c r="C143" s="135" t="s">
        <v>164</v>
      </c>
      <c r="D143" s="21"/>
      <c r="E143" s="19"/>
      <c r="F143" s="27">
        <f>SUMIF('[1]TCE - ANEXO IV - Preencher'!$D:$D,'CONTÁBIL- FINANCEIRA '!A143,'[1]TCE - ANEXO IV - Preencher'!$N:$N)</f>
        <v>0</v>
      </c>
      <c r="G143" s="19"/>
      <c r="H143" s="39" t="s">
        <v>92</v>
      </c>
      <c r="I143" s="121"/>
      <c r="J143" s="122"/>
      <c r="K143" s="1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>
      <c r="A144" s="132" t="s">
        <v>163</v>
      </c>
      <c r="B144" s="5" t="s">
        <v>162</v>
      </c>
      <c r="C144" s="131" t="s">
        <v>161</v>
      </c>
      <c r="D144" s="21"/>
      <c r="E144" s="19"/>
      <c r="F144" s="130">
        <f>SUMIF('[1]TCE - ANEXO IV - Preencher'!$D:$D,'CONTÁBIL- FINANCEIRA '!A144,'[1]TCE - ANEXO IV - Preencher'!$N:$N)</f>
        <v>144</v>
      </c>
      <c r="G144" s="19"/>
      <c r="H144" s="39" t="s">
        <v>92</v>
      </c>
      <c r="I144" s="121"/>
      <c r="J144" s="122"/>
      <c r="K144" s="1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>
      <c r="A145" s="132" t="s">
        <v>160</v>
      </c>
      <c r="B145" s="5" t="s">
        <v>159</v>
      </c>
      <c r="C145" s="131" t="s">
        <v>158</v>
      </c>
      <c r="D145" s="21"/>
      <c r="E145" s="19"/>
      <c r="F145" s="130">
        <f>SUMIF('[1]TCE - ANEXO IV - Preencher'!$D:$D,'CONTÁBIL- FINANCEIRA '!A145,'[1]TCE - ANEXO IV - Preencher'!$N:$N)</f>
        <v>0</v>
      </c>
      <c r="G145" s="19"/>
      <c r="H145" s="39" t="s">
        <v>92</v>
      </c>
      <c r="I145" s="121"/>
      <c r="J145" s="122"/>
      <c r="K145" s="1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>
      <c r="A146" s="132" t="s">
        <v>157</v>
      </c>
      <c r="B146" s="5" t="s">
        <v>156</v>
      </c>
      <c r="C146" s="135" t="s">
        <v>155</v>
      </c>
      <c r="D146" s="21"/>
      <c r="E146" s="19"/>
      <c r="F146" s="27">
        <f>SUMIF('[1]TCE - ANEXO IV - Preencher'!$D:$D,'CONTÁBIL- FINANCEIRA '!A146,'[1]TCE - ANEXO IV - Preencher'!$N:$N)</f>
        <v>0</v>
      </c>
      <c r="G146" s="19"/>
      <c r="H146" s="39" t="s">
        <v>92</v>
      </c>
      <c r="I146" s="121"/>
      <c r="J146" s="122"/>
      <c r="K146" s="1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>
      <c r="A147" s="132" t="s">
        <v>154</v>
      </c>
      <c r="B147" s="5" t="s">
        <v>153</v>
      </c>
      <c r="C147" s="135" t="s">
        <v>152</v>
      </c>
      <c r="D147" s="21"/>
      <c r="E147" s="19"/>
      <c r="F147" s="27">
        <f>SUMIF('[1]TCE - ANEXO IV - Preencher'!$D:$D,'CONTÁBIL- FINANCEIRA '!A147,'[1]TCE - ANEXO IV - Preencher'!$N:$N)</f>
        <v>0</v>
      </c>
      <c r="G147" s="19"/>
      <c r="H147" s="39" t="s">
        <v>92</v>
      </c>
      <c r="I147" s="121"/>
      <c r="J147" s="122"/>
      <c r="K147" s="1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>
      <c r="A148" s="6"/>
      <c r="B148" s="5"/>
      <c r="C148" s="119" t="s">
        <v>151</v>
      </c>
      <c r="D148" s="21"/>
      <c r="E148" s="19"/>
      <c r="F148" s="37">
        <f>SUM(F149:G151)</f>
        <v>0</v>
      </c>
      <c r="G148" s="19"/>
      <c r="H148" s="39"/>
      <c r="I148" s="121"/>
      <c r="J148" s="122"/>
      <c r="K148" s="1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>
      <c r="A149" s="6" t="s">
        <v>150</v>
      </c>
      <c r="B149" s="5" t="s">
        <v>149</v>
      </c>
      <c r="C149" s="131" t="s">
        <v>148</v>
      </c>
      <c r="D149" s="21"/>
      <c r="E149" s="19"/>
      <c r="F149" s="130">
        <f>[1]RPA!K6</f>
        <v>0</v>
      </c>
      <c r="G149" s="19"/>
      <c r="H149" s="39" t="s">
        <v>141</v>
      </c>
      <c r="I149" s="121"/>
      <c r="J149" s="122"/>
      <c r="K149" s="1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>
      <c r="A150" s="6" t="s">
        <v>147</v>
      </c>
      <c r="B150" s="5" t="s">
        <v>146</v>
      </c>
      <c r="C150" s="131" t="s">
        <v>145</v>
      </c>
      <c r="D150" s="21"/>
      <c r="E150" s="19"/>
      <c r="F150" s="130">
        <f>[1]RPA!K7</f>
        <v>0</v>
      </c>
      <c r="G150" s="19"/>
      <c r="H150" s="39" t="s">
        <v>141</v>
      </c>
      <c r="I150" s="121"/>
      <c r="J150" s="122"/>
      <c r="K150" s="12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>
      <c r="A151" s="6" t="s">
        <v>144</v>
      </c>
      <c r="B151" s="5" t="s">
        <v>143</v>
      </c>
      <c r="C151" s="131" t="s">
        <v>142</v>
      </c>
      <c r="D151" s="21"/>
      <c r="E151" s="19"/>
      <c r="F151" s="130">
        <f>[1]RPA!K8</f>
        <v>0</v>
      </c>
      <c r="G151" s="19"/>
      <c r="H151" s="39" t="s">
        <v>141</v>
      </c>
      <c r="I151" s="121"/>
      <c r="J151" s="122"/>
      <c r="K151" s="1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>
      <c r="A152" s="6"/>
      <c r="B152" s="5"/>
      <c r="C152" s="119" t="s">
        <v>140</v>
      </c>
      <c r="D152" s="21"/>
      <c r="E152" s="19"/>
      <c r="F152" s="37">
        <f>F153+F160</f>
        <v>1541.63</v>
      </c>
      <c r="G152" s="19"/>
      <c r="H152" s="128"/>
      <c r="I152" s="121"/>
      <c r="J152" s="122"/>
      <c r="K152" s="1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>
      <c r="A153" s="6"/>
      <c r="B153" s="5"/>
      <c r="C153" s="119" t="s">
        <v>139</v>
      </c>
      <c r="D153" s="21"/>
      <c r="E153" s="19"/>
      <c r="F153" s="37">
        <f>F154+F158+F159</f>
        <v>0</v>
      </c>
      <c r="G153" s="19"/>
      <c r="H153" s="128"/>
      <c r="I153" s="121"/>
      <c r="J153" s="122"/>
      <c r="K153" s="1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>
      <c r="A154" s="6"/>
      <c r="B154" s="5"/>
      <c r="C154" s="134" t="s">
        <v>138</v>
      </c>
      <c r="D154" s="21"/>
      <c r="E154" s="19"/>
      <c r="F154" s="133">
        <f>SUM(F155:G157)</f>
        <v>0</v>
      </c>
      <c r="G154" s="19"/>
      <c r="H154" s="128"/>
      <c r="I154" s="121"/>
      <c r="J154" s="122"/>
      <c r="K154" s="12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>
      <c r="A155" s="6" t="s">
        <v>137</v>
      </c>
      <c r="B155" s="5" t="s">
        <v>132</v>
      </c>
      <c r="C155" s="131" t="s">
        <v>136</v>
      </c>
      <c r="D155" s="21"/>
      <c r="E155" s="19"/>
      <c r="F155" s="130">
        <f>SUMIF('[1]TCE - ANEXO IV - Preencher'!$D:$D,'CONTÁBIL- FINANCEIRA '!A155,'[1]TCE - ANEXO IV - Preencher'!$N:$N)</f>
        <v>0</v>
      </c>
      <c r="G155" s="19"/>
      <c r="H155" s="39" t="s">
        <v>92</v>
      </c>
      <c r="I155" s="121"/>
      <c r="J155" s="122"/>
      <c r="K155" s="1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>
      <c r="A156" s="6" t="s">
        <v>135</v>
      </c>
      <c r="B156" s="5" t="s">
        <v>132</v>
      </c>
      <c r="C156" s="131" t="s">
        <v>134</v>
      </c>
      <c r="D156" s="21"/>
      <c r="E156" s="19"/>
      <c r="F156" s="130">
        <f>SUMIF('[1]TCE - ANEXO IV - Preencher'!$D:$D,'CONTÁBIL- FINANCEIRA '!A156,'[1]TCE - ANEXO IV - Preencher'!$N:$N)</f>
        <v>0</v>
      </c>
      <c r="G156" s="19"/>
      <c r="H156" s="39" t="s">
        <v>92</v>
      </c>
      <c r="I156" s="121"/>
      <c r="J156" s="122"/>
      <c r="K156" s="1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>
      <c r="A157" s="6" t="s">
        <v>133</v>
      </c>
      <c r="B157" s="5" t="s">
        <v>132</v>
      </c>
      <c r="C157" s="131" t="s">
        <v>131</v>
      </c>
      <c r="D157" s="21"/>
      <c r="E157" s="19"/>
      <c r="F157" s="130">
        <f>SUMIF('[1]TCE - ANEXO IV - Preencher'!$D:$D,'CONTÁBIL- FINANCEIRA '!A157,'[1]TCE - ANEXO IV - Preencher'!$N:$N)</f>
        <v>0</v>
      </c>
      <c r="G157" s="19"/>
      <c r="H157" s="39" t="s">
        <v>92</v>
      </c>
      <c r="I157" s="121"/>
      <c r="J157" s="122"/>
      <c r="K157" s="1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>
      <c r="A158" s="6" t="s">
        <v>130</v>
      </c>
      <c r="B158" s="5" t="s">
        <v>129</v>
      </c>
      <c r="C158" s="131" t="s">
        <v>128</v>
      </c>
      <c r="D158" s="21"/>
      <c r="E158" s="19"/>
      <c r="F158" s="130">
        <f>SUMIF('[1]TCE - ANEXO IV - Preencher'!$D:$D,'CONTÁBIL- FINANCEIRA '!A158,'[1]TCE - ANEXO IV - Preencher'!$N:$N)</f>
        <v>0</v>
      </c>
      <c r="G158" s="19"/>
      <c r="H158" s="39" t="s">
        <v>92</v>
      </c>
      <c r="I158" s="121"/>
      <c r="J158" s="122"/>
      <c r="K158" s="1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>
      <c r="A159" s="6" t="s">
        <v>127</v>
      </c>
      <c r="B159" s="5" t="s">
        <v>126</v>
      </c>
      <c r="C159" s="131" t="s">
        <v>125</v>
      </c>
      <c r="D159" s="21"/>
      <c r="E159" s="19"/>
      <c r="F159" s="130">
        <f>SUMIF('[1]TCE - ANEXO IV - Preencher'!$D:$D,'CONTÁBIL- FINANCEIRA '!A159,'[1]TCE - ANEXO IV - Preencher'!$N:$N)</f>
        <v>0</v>
      </c>
      <c r="G159" s="19"/>
      <c r="H159" s="39" t="s">
        <v>92</v>
      </c>
      <c r="I159" s="121"/>
      <c r="J159" s="122"/>
      <c r="K159" s="1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>
      <c r="A160" s="6"/>
      <c r="B160" s="5"/>
      <c r="C160" s="119" t="s">
        <v>124</v>
      </c>
      <c r="D160" s="21"/>
      <c r="E160" s="19"/>
      <c r="F160" s="37">
        <f>F161+F166+F167+F168</f>
        <v>1541.63</v>
      </c>
      <c r="G160" s="19"/>
      <c r="H160" s="128"/>
      <c r="I160" s="121"/>
      <c r="J160" s="122"/>
      <c r="K160" s="1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>
      <c r="A161" s="6"/>
      <c r="B161" s="5"/>
      <c r="C161" s="134" t="s">
        <v>123</v>
      </c>
      <c r="D161" s="21"/>
      <c r="E161" s="19"/>
      <c r="F161" s="133">
        <f>SUM(F162:G165)</f>
        <v>441.63</v>
      </c>
      <c r="G161" s="19"/>
      <c r="H161" s="128"/>
      <c r="I161" s="121"/>
      <c r="J161" s="122"/>
      <c r="K161" s="1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>
      <c r="A162" s="132" t="s">
        <v>122</v>
      </c>
      <c r="B162" s="5" t="s">
        <v>115</v>
      </c>
      <c r="C162" s="131" t="s">
        <v>121</v>
      </c>
      <c r="D162" s="21"/>
      <c r="E162" s="19"/>
      <c r="F162" s="130">
        <f>SUMIF('[1]TCE - ANEXO IV - Preencher'!$D:$D,'CONTÁBIL- FINANCEIRA '!A162,'[1]TCE - ANEXO IV - Preencher'!$N:$N)</f>
        <v>441.63</v>
      </c>
      <c r="G162" s="19"/>
      <c r="H162" s="39" t="s">
        <v>92</v>
      </c>
      <c r="I162" s="121"/>
      <c r="J162" s="122"/>
      <c r="K162" s="1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>
      <c r="A163" s="132" t="s">
        <v>120</v>
      </c>
      <c r="B163" s="5" t="s">
        <v>115</v>
      </c>
      <c r="C163" s="131" t="s">
        <v>119</v>
      </c>
      <c r="D163" s="21"/>
      <c r="E163" s="19"/>
      <c r="F163" s="130">
        <f>SUMIF('[1]TCE - ANEXO IV - Preencher'!$D:$D,'CONTÁBIL- FINANCEIRA '!A163,'[1]TCE - ANEXO IV - Preencher'!$N:$N)</f>
        <v>0</v>
      </c>
      <c r="G163" s="19"/>
      <c r="H163" s="39" t="s">
        <v>92</v>
      </c>
      <c r="I163" s="121"/>
      <c r="J163" s="122"/>
      <c r="K163" s="1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>
      <c r="A164" s="132" t="s">
        <v>118</v>
      </c>
      <c r="B164" s="5" t="s">
        <v>115</v>
      </c>
      <c r="C164" s="131" t="s">
        <v>117</v>
      </c>
      <c r="D164" s="21"/>
      <c r="E164" s="19"/>
      <c r="F164" s="130">
        <f>SUMIF('[1]TCE - ANEXO IV - Preencher'!$D:$D,'CONTÁBIL- FINANCEIRA '!A164,'[1]TCE - ANEXO IV - Preencher'!$N:$N)</f>
        <v>0</v>
      </c>
      <c r="G164" s="19"/>
      <c r="H164" s="39" t="s">
        <v>92</v>
      </c>
      <c r="I164" s="121"/>
      <c r="J164" s="122"/>
      <c r="K164" s="1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>
      <c r="A165" s="132" t="s">
        <v>116</v>
      </c>
      <c r="B165" s="5" t="s">
        <v>115</v>
      </c>
      <c r="C165" s="131" t="s">
        <v>114</v>
      </c>
      <c r="D165" s="21"/>
      <c r="E165" s="19"/>
      <c r="F165" s="130">
        <f>SUMIF('[1]TCE - ANEXO IV - Preencher'!$D:$D,'CONTÁBIL- FINANCEIRA '!A165,'[1]TCE - ANEXO IV - Preencher'!$N:$N)</f>
        <v>0</v>
      </c>
      <c r="G165" s="19"/>
      <c r="H165" s="39" t="s">
        <v>92</v>
      </c>
      <c r="I165" s="121"/>
      <c r="J165" s="122"/>
      <c r="K165" s="1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>
      <c r="A166" s="132" t="s">
        <v>113</v>
      </c>
      <c r="B166" s="5" t="s">
        <v>112</v>
      </c>
      <c r="C166" s="131" t="s">
        <v>111</v>
      </c>
      <c r="D166" s="21"/>
      <c r="E166" s="19"/>
      <c r="F166" s="130">
        <f>SUMIF('[1]TCE - ANEXO IV - Preencher'!$D:$D,'CONTÁBIL- FINANCEIRA '!A166,'[1]TCE - ANEXO IV - Preencher'!$N:$N)</f>
        <v>1100</v>
      </c>
      <c r="G166" s="19"/>
      <c r="H166" s="39" t="s">
        <v>92</v>
      </c>
      <c r="I166" s="121"/>
      <c r="J166" s="122"/>
      <c r="K166" s="1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>
      <c r="A167" s="132" t="s">
        <v>110</v>
      </c>
      <c r="B167" s="5" t="s">
        <v>109</v>
      </c>
      <c r="C167" s="131" t="s">
        <v>108</v>
      </c>
      <c r="D167" s="21"/>
      <c r="E167" s="19"/>
      <c r="F167" s="130">
        <f>SUMIF('[1]TCE - ANEXO IV - Preencher'!$D:$D,'CONTÁBIL- FINANCEIRA '!A167,'[1]TCE - ANEXO IV - Preencher'!$N:$N)</f>
        <v>0</v>
      </c>
      <c r="G167" s="19"/>
      <c r="H167" s="39" t="s">
        <v>92</v>
      </c>
      <c r="I167" s="121"/>
      <c r="J167" s="122"/>
      <c r="K167" s="12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>
      <c r="A168" s="132" t="s">
        <v>107</v>
      </c>
      <c r="B168" s="5" t="s">
        <v>106</v>
      </c>
      <c r="C168" s="131" t="s">
        <v>105</v>
      </c>
      <c r="D168" s="21"/>
      <c r="E168" s="19"/>
      <c r="F168" s="130">
        <f>SUMIF('[1]TCE - ANEXO IV - Preencher'!$D:$D,'CONTÁBIL- FINANCEIRA '!A168,'[1]TCE - ANEXO IV - Preencher'!$N:$N)</f>
        <v>0</v>
      </c>
      <c r="G168" s="19"/>
      <c r="H168" s="39" t="s">
        <v>92</v>
      </c>
      <c r="I168" s="121"/>
      <c r="J168" s="122"/>
      <c r="K168" s="1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>
      <c r="A169" s="6"/>
      <c r="B169" s="5"/>
      <c r="C169" s="119" t="s">
        <v>104</v>
      </c>
      <c r="D169" s="21"/>
      <c r="E169" s="19"/>
      <c r="F169" s="37">
        <f>SUM(F170:G173)</f>
        <v>0</v>
      </c>
      <c r="G169" s="19"/>
      <c r="H169" s="128"/>
      <c r="I169" s="121"/>
      <c r="J169" s="122"/>
      <c r="K169" s="1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>
      <c r="A170" s="6" t="s">
        <v>103</v>
      </c>
      <c r="B170" s="5">
        <v>6</v>
      </c>
      <c r="C170" s="42" t="s">
        <v>102</v>
      </c>
      <c r="D170" s="21"/>
      <c r="E170" s="19"/>
      <c r="F170" s="27"/>
      <c r="G170" s="19"/>
      <c r="H170" s="39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>
      <c r="A171" s="6" t="s">
        <v>101</v>
      </c>
      <c r="B171" s="5">
        <v>6</v>
      </c>
      <c r="C171" s="42" t="s">
        <v>100</v>
      </c>
      <c r="D171" s="21"/>
      <c r="E171" s="19"/>
      <c r="F171" s="27"/>
      <c r="G171" s="19"/>
      <c r="H171" s="39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>
      <c r="A172" s="6" t="s">
        <v>99</v>
      </c>
      <c r="B172" s="5">
        <v>7</v>
      </c>
      <c r="C172" s="42" t="s">
        <v>98</v>
      </c>
      <c r="D172" s="21"/>
      <c r="E172" s="19"/>
      <c r="F172" s="27">
        <f>SUMIF('[1]TCE - ANEXO IV - Preencher'!$D:$D,'CONTÁBIL- FINANCEIRA '!A172,'[1]TCE - ANEXO IV - Preencher'!$N:$N)</f>
        <v>0</v>
      </c>
      <c r="G172" s="19"/>
      <c r="H172" s="39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>
      <c r="A173" s="6" t="s">
        <v>97</v>
      </c>
      <c r="B173" s="5">
        <v>6</v>
      </c>
      <c r="C173" s="42" t="s">
        <v>96</v>
      </c>
      <c r="D173" s="21"/>
      <c r="E173" s="19"/>
      <c r="F173" s="27"/>
      <c r="G173" s="19"/>
      <c r="H173" s="39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>
      <c r="A174" s="6"/>
      <c r="B174" s="5"/>
      <c r="C174" s="119" t="s">
        <v>94</v>
      </c>
      <c r="D174" s="21"/>
      <c r="E174" s="19"/>
      <c r="F174" s="37">
        <f>F272</f>
        <v>0</v>
      </c>
      <c r="G174" s="19"/>
      <c r="H174" s="39"/>
      <c r="I174" s="1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>
      <c r="A175" s="6" t="s">
        <v>13</v>
      </c>
      <c r="B175" s="5"/>
      <c r="C175" s="119" t="s">
        <v>13</v>
      </c>
      <c r="D175" s="21"/>
      <c r="E175" s="19"/>
      <c r="F175" s="37">
        <f>F285</f>
        <v>0</v>
      </c>
      <c r="G175" s="19"/>
      <c r="H175" s="3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>
      <c r="A176" s="6" t="s">
        <v>93</v>
      </c>
      <c r="B176" s="5"/>
      <c r="C176" s="119" t="s">
        <v>93</v>
      </c>
      <c r="D176" s="21"/>
      <c r="E176" s="19"/>
      <c r="F176" s="37">
        <f>'[1]TCE - ANEXO IV - Preencher'!Q102</f>
        <v>833956.38999999966</v>
      </c>
      <c r="G176" s="19"/>
      <c r="H176" s="39" t="s">
        <v>92</v>
      </c>
      <c r="I176" s="121"/>
      <c r="J176" s="122"/>
      <c r="K176" s="1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>
      <c r="A177" s="6"/>
      <c r="B177" s="5"/>
      <c r="C177" s="126" t="s">
        <v>91</v>
      </c>
      <c r="D177" s="21"/>
      <c r="E177" s="19"/>
      <c r="F177" s="125">
        <f>F28+F52+F61+F78+F97+F114+F152+F169+F174+F175+F176</f>
        <v>3322803.7709185383</v>
      </c>
      <c r="G177" s="19"/>
      <c r="H177" s="129"/>
      <c r="I177" s="121"/>
      <c r="J177" s="122"/>
      <c r="K177" s="1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>
      <c r="A178" s="6"/>
      <c r="B178" s="5"/>
      <c r="C178" s="126" t="s">
        <v>90</v>
      </c>
      <c r="D178" s="21"/>
      <c r="E178" s="19"/>
      <c r="F178" s="125">
        <f>F25-F177</f>
        <v>1381836.8590814616</v>
      </c>
      <c r="G178" s="19"/>
      <c r="H178" s="128"/>
      <c r="I178" s="16"/>
      <c r="J178" s="122"/>
      <c r="K178" s="1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>
      <c r="A179" s="6"/>
      <c r="B179" s="5"/>
      <c r="C179" s="119" t="s">
        <v>89</v>
      </c>
      <c r="D179" s="21"/>
      <c r="E179" s="19"/>
      <c r="F179" s="37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292395.75479999994</v>
      </c>
      <c r="G179" s="19"/>
      <c r="H179" s="123"/>
      <c r="I179" s="127"/>
      <c r="J179" s="122"/>
      <c r="K179" s="1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>
      <c r="A180" s="6"/>
      <c r="B180" s="5"/>
      <c r="C180" s="126" t="s">
        <v>88</v>
      </c>
      <c r="D180" s="21"/>
      <c r="E180" s="19"/>
      <c r="F180" s="125">
        <f>F177+F179</f>
        <v>3615199.5257185381</v>
      </c>
      <c r="G180" s="19"/>
      <c r="H180" s="123"/>
      <c r="I180" s="123"/>
      <c r="J180" s="122"/>
      <c r="K180" s="1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>
      <c r="A181" s="6"/>
      <c r="B181" s="5"/>
      <c r="C181" s="126" t="s">
        <v>87</v>
      </c>
      <c r="D181" s="21"/>
      <c r="E181" s="19"/>
      <c r="F181" s="125">
        <f>F178-F179</f>
        <v>1089441.1042814616</v>
      </c>
      <c r="G181" s="19"/>
      <c r="H181" s="124"/>
      <c r="I181" s="123"/>
      <c r="J181" s="122"/>
      <c r="K181" s="1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>
      <c r="A182" s="6"/>
      <c r="B182" s="5"/>
      <c r="C182" s="120" t="s">
        <v>86</v>
      </c>
      <c r="D182" s="21"/>
      <c r="E182" s="19"/>
      <c r="F182" s="27">
        <f>'[1]RELAÇÃO DESPESA PAGA'!S15</f>
        <v>0</v>
      </c>
      <c r="G182" s="19"/>
      <c r="H182" s="39" t="s">
        <v>15</v>
      </c>
      <c r="I182" s="121"/>
      <c r="J182" s="121"/>
      <c r="K182" s="12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>
      <c r="A183" s="6"/>
      <c r="B183" s="5"/>
      <c r="C183" s="120" t="s">
        <v>85</v>
      </c>
      <c r="D183" s="21"/>
      <c r="E183" s="19"/>
      <c r="F183" s="27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>
      <c r="A184" s="6"/>
      <c r="B184" s="5"/>
      <c r="C184" s="119" t="s">
        <v>84</v>
      </c>
      <c r="D184" s="21"/>
      <c r="E184" s="19"/>
      <c r="F184" s="118">
        <f>[1]Turnover!C17</f>
        <v>8.4362139917695487</v>
      </c>
      <c r="G184" s="19"/>
      <c r="H184" s="39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>
      <c r="A185" s="6"/>
      <c r="B185" s="5"/>
      <c r="C185" s="117" t="s">
        <v>82</v>
      </c>
      <c r="D185" s="25"/>
      <c r="E185" s="25"/>
      <c r="F185" s="25"/>
      <c r="G185" s="23"/>
      <c r="H185" s="100"/>
      <c r="I185" s="32"/>
      <c r="J185" s="32"/>
      <c r="K185" s="3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>
      <c r="A186" s="6"/>
      <c r="B186" s="5"/>
      <c r="C186" s="18"/>
      <c r="D186" s="1"/>
      <c r="E186" s="1"/>
      <c r="F186" s="3"/>
      <c r="G186" s="96"/>
      <c r="H186" s="100"/>
      <c r="I186" s="32"/>
      <c r="J186" s="32"/>
      <c r="K186" s="3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2"/>
      <c r="J187" s="32"/>
      <c r="K187" s="3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2"/>
      <c r="J188" s="32"/>
      <c r="K188" s="3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>
      <c r="A189" s="6"/>
      <c r="B189" s="5"/>
      <c r="C189" s="116"/>
      <c r="D189" s="115" t="str">
        <f>D1</f>
        <v>DIRETORIA EXECUTIVA DE REGULAÇÃO MÉDIA E ALTA COMPLEXIDADE</v>
      </c>
      <c r="E189" s="23"/>
      <c r="F189" s="114" t="str">
        <f>F1</f>
        <v>Janeiro/2020 - Versão 4.0 - Revisão 07</v>
      </c>
      <c r="G189" s="19"/>
      <c r="H189" s="100"/>
      <c r="I189" s="32"/>
      <c r="J189" s="32"/>
      <c r="K189" s="3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>
      <c r="A190" s="6"/>
      <c r="B190" s="5"/>
      <c r="C190" s="112"/>
      <c r="D190" s="111" t="str">
        <f>D2</f>
        <v>DIRETORIA EXECUTIVA DE PLANEJAMENTO ORÇAMENTO E GESTÃO DA INFORMAÇÃO</v>
      </c>
      <c r="E190" s="13"/>
      <c r="F190" s="113" t="str">
        <f>F2</f>
        <v>MÊS/ANO COMPETÊNCIA</v>
      </c>
      <c r="G190" s="113" t="str">
        <f>G2</f>
        <v>ANO CONTRATO</v>
      </c>
      <c r="H190" s="100"/>
      <c r="I190" s="32"/>
      <c r="J190" s="32"/>
      <c r="K190" s="3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>
      <c r="A191" s="6"/>
      <c r="B191" s="5"/>
      <c r="C191" s="112"/>
      <c r="D191" s="111" t="str">
        <f>D3</f>
        <v>SECRETARIA  DE ADMINISTRAÇÃO E FINANÇAS</v>
      </c>
      <c r="E191" s="13"/>
      <c r="F191" s="105"/>
      <c r="G191" s="105"/>
      <c r="H191" s="100"/>
      <c r="I191" s="32"/>
      <c r="J191" s="32"/>
      <c r="K191" s="3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>
      <c r="A192" s="6"/>
      <c r="B192" s="5"/>
      <c r="C192" s="105"/>
      <c r="D192" s="110" t="e">
        <f>#REF!</f>
        <v>#REF!</v>
      </c>
      <c r="E192" s="67"/>
      <c r="F192" s="109">
        <f>$F$4</f>
        <v>44287</v>
      </c>
      <c r="G192" s="108">
        <f>IF(G4=0,"",G4)</f>
        <v>1</v>
      </c>
      <c r="H192" s="100"/>
      <c r="I192" s="32"/>
      <c r="J192" s="32"/>
      <c r="K192" s="3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>
      <c r="A193" s="6"/>
      <c r="B193" s="5"/>
      <c r="C193" s="107"/>
      <c r="D193" s="106" t="s">
        <v>80</v>
      </c>
      <c r="E193" s="48"/>
      <c r="F193" s="105"/>
      <c r="G193" s="105"/>
      <c r="H193" s="100"/>
      <c r="I193" s="32"/>
      <c r="J193" s="32"/>
      <c r="K193" s="3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>
      <c r="A194" s="6"/>
      <c r="B194" s="5"/>
      <c r="C194" s="104" t="s">
        <v>79</v>
      </c>
      <c r="D194" s="19"/>
      <c r="E194" s="103" t="s">
        <v>78</v>
      </c>
      <c r="F194" s="21"/>
      <c r="G194" s="19"/>
      <c r="H194" s="100"/>
      <c r="I194" s="32"/>
      <c r="J194" s="32"/>
      <c r="K194" s="3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>
      <c r="A195" s="6"/>
      <c r="B195" s="5"/>
      <c r="C195" s="102" t="str">
        <f>IF(C7=0,"",C7)</f>
        <v>HECPI - COVID</v>
      </c>
      <c r="D195" s="19"/>
      <c r="E195" s="101" t="str">
        <f>IF(E7=0,"",E7)</f>
        <v>FERNANDO FIGUEIRA</v>
      </c>
      <c r="F195" s="21"/>
      <c r="G195" s="19"/>
      <c r="H195" s="100"/>
      <c r="I195" s="32"/>
      <c r="J195" s="32"/>
      <c r="K195" s="3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>
      <c r="A199" s="6"/>
      <c r="B199" s="5"/>
      <c r="C199" s="30" t="s">
        <v>11</v>
      </c>
      <c r="D199" s="21"/>
      <c r="E199" s="19"/>
      <c r="F199" s="29" t="s">
        <v>10</v>
      </c>
      <c r="G199" s="19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>
      <c r="A200" s="6"/>
      <c r="B200" s="5"/>
      <c r="C200" s="73" t="s">
        <v>33</v>
      </c>
      <c r="D200" s="21"/>
      <c r="E200" s="19"/>
      <c r="F200" s="56"/>
      <c r="G200" s="55"/>
      <c r="H200" s="39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>
      <c r="A201" s="6"/>
      <c r="B201" s="5"/>
      <c r="C201" s="73" t="s">
        <v>74</v>
      </c>
      <c r="D201" s="21"/>
      <c r="E201" s="19"/>
      <c r="F201" s="27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>
      <c r="A202" s="6"/>
      <c r="B202" s="5"/>
      <c r="C202" s="73" t="s">
        <v>73</v>
      </c>
      <c r="D202" s="21"/>
      <c r="E202" s="19"/>
      <c r="F202" s="27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>
      <c r="A203" s="6"/>
      <c r="B203" s="5"/>
      <c r="C203" s="38" t="s">
        <v>72</v>
      </c>
      <c r="D203" s="21"/>
      <c r="E203" s="19"/>
      <c r="F203" s="37">
        <f>F200-F201+F202</f>
        <v>0</v>
      </c>
      <c r="G203" s="19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>
      <c r="A204" s="6"/>
      <c r="B204" s="5"/>
      <c r="C204" s="53"/>
      <c r="D204" s="52"/>
      <c r="E204" s="52"/>
      <c r="F204" s="51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>
      <c r="A205" s="6"/>
      <c r="B205" s="5"/>
      <c r="C205" s="33" t="s">
        <v>75</v>
      </c>
      <c r="D205" s="52"/>
      <c r="E205" s="52"/>
      <c r="F205" s="51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>
      <c r="A206" s="6"/>
      <c r="B206" s="5"/>
      <c r="C206" s="30" t="s">
        <v>11</v>
      </c>
      <c r="D206" s="21"/>
      <c r="E206" s="19"/>
      <c r="F206" s="29" t="s">
        <v>10</v>
      </c>
      <c r="G206" s="19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>
      <c r="A207" s="6"/>
      <c r="B207" s="5"/>
      <c r="C207" s="73" t="s">
        <v>33</v>
      </c>
      <c r="D207" s="21"/>
      <c r="E207" s="19"/>
      <c r="F207" s="56">
        <f>7280.04+252000+518001.19</f>
        <v>777281.23</v>
      </c>
      <c r="G207" s="55"/>
      <c r="H207" s="39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>
      <c r="A208" s="6"/>
      <c r="B208" s="5"/>
      <c r="C208" s="73" t="s">
        <v>74</v>
      </c>
      <c r="D208" s="21"/>
      <c r="E208" s="19"/>
      <c r="F208" s="27">
        <f>'[1]RELAÇÃO DESPESA PAGA'!$O$2</f>
        <v>8903535.7799999956</v>
      </c>
      <c r="G208" s="19"/>
      <c r="H208" s="39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>
      <c r="A209" s="6"/>
      <c r="B209" s="5"/>
      <c r="C209" s="73" t="s">
        <v>73</v>
      </c>
      <c r="D209" s="21"/>
      <c r="E209" s="19"/>
      <c r="F209" s="56">
        <f>(60990.8+76320.3+1465.94+29514.61+1174507.53+141300.87+89167.97+454269.69+6459.01+19348.25+201825.58+2258.8+11260.2+160323.05+38891.66+10641.3+30683.64+7889.33+4421.12+4495.77+4699688.99+869155.5+13658.94)+(7890.33+241500)+(7842.37+255+30+1701)</f>
        <v>8367757.5500000007</v>
      </c>
      <c r="G209" s="55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>
      <c r="A210" s="6"/>
      <c r="B210" s="5"/>
      <c r="C210" s="38" t="s">
        <v>72</v>
      </c>
      <c r="D210" s="21"/>
      <c r="E210" s="19"/>
      <c r="F210" s="37">
        <f>F207-F208+F209</f>
        <v>241503.00000000559</v>
      </c>
      <c r="G210" s="19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>
      <c r="A211" s="6"/>
      <c r="B211" s="5"/>
      <c r="C211" s="53"/>
      <c r="D211" s="52"/>
      <c r="E211" s="52"/>
      <c r="F211" s="51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>
      <c r="A213" s="6"/>
      <c r="B213" s="5"/>
      <c r="C213" s="33" t="s">
        <v>71</v>
      </c>
      <c r="D213" s="52"/>
      <c r="E213" s="52"/>
      <c r="F213" s="51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>
      <c r="A214" s="6"/>
      <c r="B214" s="5"/>
      <c r="C214" s="30" t="s">
        <v>11</v>
      </c>
      <c r="D214" s="21"/>
      <c r="E214" s="19"/>
      <c r="F214" s="29" t="s">
        <v>10</v>
      </c>
      <c r="G214" s="19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>
      <c r="A215" s="6"/>
      <c r="B215" s="5"/>
      <c r="C215" s="73" t="s">
        <v>33</v>
      </c>
      <c r="D215" s="21"/>
      <c r="E215" s="19"/>
      <c r="F215" s="56">
        <v>3194442.52</v>
      </c>
      <c r="G215" s="55"/>
      <c r="H215" s="39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>
      <c r="A216" s="6"/>
      <c r="B216" s="5"/>
      <c r="C216" s="73" t="s">
        <v>70</v>
      </c>
      <c r="D216" s="21"/>
      <c r="E216" s="19"/>
      <c r="F216" s="56">
        <f>3386884.91+7895.28+9801.65</f>
        <v>3404581.84</v>
      </c>
      <c r="G216" s="55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>
      <c r="A217" s="6"/>
      <c r="B217" s="5"/>
      <c r="C217" s="73" t="s">
        <v>69</v>
      </c>
      <c r="D217" s="21"/>
      <c r="E217" s="19"/>
      <c r="F217" s="27">
        <f>'[1]RELAÇÃO DESPESA PAGA'!$S$22+'[1]RELAÇÃO DESPESA PAGA'!S31</f>
        <v>5459430.1900000004</v>
      </c>
      <c r="G217" s="19"/>
      <c r="H217" s="39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>
      <c r="A218" s="6"/>
      <c r="B218" s="5"/>
      <c r="C218" s="73" t="s">
        <v>67</v>
      </c>
      <c r="D218" s="21"/>
      <c r="E218" s="19"/>
      <c r="F218" s="27">
        <f>F18+F19</f>
        <v>4951.6400000000003</v>
      </c>
      <c r="G218" s="19"/>
      <c r="H218" s="39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>
      <c r="A219" s="6"/>
      <c r="B219" s="5"/>
      <c r="C219" s="73" t="s">
        <v>65</v>
      </c>
      <c r="D219" s="21"/>
      <c r="E219" s="19"/>
      <c r="F219" s="56">
        <f>951.1-1985.22</f>
        <v>-1034.1199999999999</v>
      </c>
      <c r="G219" s="55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>
      <c r="A220" s="6"/>
      <c r="B220" s="5"/>
      <c r="C220" s="38" t="s">
        <v>64</v>
      </c>
      <c r="D220" s="21"/>
      <c r="E220" s="19"/>
      <c r="F220" s="37">
        <f>F215-F216+F217+F218-F219</f>
        <v>5255276.6300000008</v>
      </c>
      <c r="G220" s="19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>
      <c r="A221" s="6"/>
      <c r="B221" s="5"/>
      <c r="C221" s="93"/>
      <c r="D221" s="52"/>
      <c r="E221" s="52"/>
      <c r="F221" s="51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>
      <c r="A222" s="6"/>
      <c r="B222" s="5"/>
      <c r="C222" s="30" t="s">
        <v>63</v>
      </c>
      <c r="D222" s="21"/>
      <c r="E222" s="19"/>
      <c r="F222" s="37">
        <f>F220+F210+F203</f>
        <v>5496779.6300000064</v>
      </c>
      <c r="G222" s="1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>
      <c r="A225" s="71"/>
      <c r="B225" s="5"/>
      <c r="C225" s="33" t="s">
        <v>62</v>
      </c>
      <c r="D225" s="52"/>
      <c r="E225" s="52"/>
      <c r="F225" s="51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>
      <c r="A226" s="6"/>
      <c r="B226" s="5"/>
      <c r="C226" s="38" t="s">
        <v>11</v>
      </c>
      <c r="D226" s="21"/>
      <c r="E226" s="88" t="s">
        <v>61</v>
      </c>
      <c r="F226" s="87" t="s">
        <v>10</v>
      </c>
      <c r="G226" s="19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19"/>
      <c r="H227" s="39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39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>
      <c r="A232" s="6"/>
      <c r="B232" s="5"/>
      <c r="C232" s="80"/>
      <c r="D232" s="48"/>
      <c r="E232" s="48"/>
      <c r="F232" s="48"/>
      <c r="G232" s="47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>
      <c r="A234" s="6"/>
      <c r="B234" s="5"/>
      <c r="C234" s="33" t="s">
        <v>54</v>
      </c>
      <c r="D234" s="52"/>
      <c r="E234" s="52"/>
      <c r="F234" s="51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>
      <c r="A235" s="6"/>
      <c r="B235" s="5"/>
      <c r="C235" s="30" t="s">
        <v>11</v>
      </c>
      <c r="D235" s="21"/>
      <c r="E235" s="19"/>
      <c r="F235" s="29" t="s">
        <v>10</v>
      </c>
      <c r="G235" s="19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>
      <c r="A236" s="6"/>
      <c r="B236" s="5"/>
      <c r="C236" s="73" t="s">
        <v>53</v>
      </c>
      <c r="D236" s="21"/>
      <c r="E236" s="19"/>
      <c r="F236" s="27">
        <f>'[1]SALDO DE ESTOQUE'!C30</f>
        <v>556308.32000000007</v>
      </c>
      <c r="G236" s="19"/>
      <c r="H236" s="39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>
      <c r="A237" s="6"/>
      <c r="B237" s="5"/>
      <c r="C237" s="73" t="s">
        <v>52</v>
      </c>
      <c r="D237" s="21"/>
      <c r="E237" s="19"/>
      <c r="F237" s="27">
        <f>'[1]SALDO DE ESTOQUE'!C65</f>
        <v>25193.39</v>
      </c>
      <c r="G237" s="19"/>
      <c r="H237" s="39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>
      <c r="A238" s="6"/>
      <c r="B238" s="5"/>
      <c r="C238" s="73" t="s">
        <v>51</v>
      </c>
      <c r="D238" s="21"/>
      <c r="E238" s="19"/>
      <c r="F238" s="72">
        <f>'[1]SALDO DE ESTOQUE'!C76</f>
        <v>0</v>
      </c>
      <c r="G238" s="23"/>
      <c r="H238" s="39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>
      <c r="A239" s="6"/>
      <c r="B239" s="5"/>
      <c r="C239" s="38" t="s">
        <v>49</v>
      </c>
      <c r="D239" s="21"/>
      <c r="E239" s="21"/>
      <c r="F239" s="37">
        <f>F236+F237+F238</f>
        <v>581501.71000000008</v>
      </c>
      <c r="G239" s="19"/>
      <c r="H239" s="39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>
      <c r="A240" s="6"/>
      <c r="B240" s="5"/>
      <c r="C240" s="70"/>
      <c r="D240" s="25"/>
      <c r="E240" s="25"/>
      <c r="F240" s="51"/>
      <c r="G240" s="50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>
      <c r="A241" s="6"/>
      <c r="B241" s="5"/>
      <c r="C241" s="69" t="s">
        <v>47</v>
      </c>
      <c r="D241" s="67"/>
      <c r="E241" s="67"/>
      <c r="F241" s="51"/>
      <c r="G241" s="50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>
      <c r="A242" s="6"/>
      <c r="B242" s="5"/>
      <c r="C242" s="68" t="s">
        <v>46</v>
      </c>
      <c r="D242" s="67"/>
      <c r="E242" s="52"/>
      <c r="F242" s="51"/>
      <c r="G242" s="50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>
      <c r="A243" s="6"/>
      <c r="B243" s="5"/>
      <c r="C243" s="30" t="s">
        <v>11</v>
      </c>
      <c r="D243" s="21"/>
      <c r="E243" s="19"/>
      <c r="F243" s="29" t="s">
        <v>10</v>
      </c>
      <c r="G243" s="19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>
      <c r="A244" s="6"/>
      <c r="B244" s="5"/>
      <c r="C244" s="63" t="s">
        <v>45</v>
      </c>
      <c r="D244" s="21"/>
      <c r="E244" s="19"/>
      <c r="F244" s="62">
        <v>1280408.32</v>
      </c>
      <c r="G244" s="55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>
      <c r="A245" s="6"/>
      <c r="B245" s="5"/>
      <c r="C245" s="66" t="s">
        <v>44</v>
      </c>
      <c r="D245" s="25"/>
      <c r="E245" s="23"/>
      <c r="F245" s="65">
        <f>123894.83+89950.83</f>
        <v>213845.66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>
      <c r="A246" s="6"/>
      <c r="B246" s="5"/>
      <c r="C246" s="63" t="s">
        <v>43</v>
      </c>
      <c r="D246" s="21"/>
      <c r="E246" s="19"/>
      <c r="F246" s="62">
        <f>60942.45+35187.97+2819.29</f>
        <v>98949.709999999992</v>
      </c>
      <c r="G246" s="55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>
      <c r="A247" s="6"/>
      <c r="B247" s="5"/>
      <c r="C247" s="30" t="s">
        <v>36</v>
      </c>
      <c r="D247" s="21"/>
      <c r="E247" s="21"/>
      <c r="F247" s="37">
        <f>SUM(F244:G246)</f>
        <v>1593203.69</v>
      </c>
      <c r="G247" s="19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>
      <c r="A249" s="6"/>
      <c r="B249" s="5"/>
      <c r="C249" s="68" t="s">
        <v>42</v>
      </c>
      <c r="D249" s="67"/>
      <c r="E249" s="52"/>
      <c r="F249" s="51"/>
      <c r="G249" s="50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>
      <c r="A250" s="6"/>
      <c r="B250" s="5"/>
      <c r="C250" s="30" t="s">
        <v>11</v>
      </c>
      <c r="D250" s="21"/>
      <c r="E250" s="19"/>
      <c r="F250" s="29" t="s">
        <v>10</v>
      </c>
      <c r="G250" s="19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>
      <c r="A251" s="6"/>
      <c r="B251" s="5"/>
      <c r="C251" s="63" t="s">
        <v>41</v>
      </c>
      <c r="D251" s="21"/>
      <c r="E251" s="19"/>
      <c r="F251" s="62">
        <v>3194948.02</v>
      </c>
      <c r="G251" s="55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>
      <c r="A252" s="6"/>
      <c r="B252" s="5"/>
      <c r="C252" s="63" t="s">
        <v>40</v>
      </c>
      <c r="D252" s="21"/>
      <c r="E252" s="19"/>
      <c r="F252" s="62">
        <v>1285651.8400000001</v>
      </c>
      <c r="G252" s="55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>
      <c r="A253" s="6"/>
      <c r="B253" s="5"/>
      <c r="C253" s="66" t="s">
        <v>39</v>
      </c>
      <c r="D253" s="25"/>
      <c r="E253" s="23"/>
      <c r="F253" s="65">
        <v>4567196.84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>
      <c r="A254" s="6"/>
      <c r="B254" s="5"/>
      <c r="C254" s="63" t="s">
        <v>38</v>
      </c>
      <c r="D254" s="21"/>
      <c r="E254" s="19"/>
      <c r="F254" s="62">
        <v>1011030.69</v>
      </c>
      <c r="G254" s="55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>
      <c r="A255" s="6"/>
      <c r="B255" s="5"/>
      <c r="C255" s="30" t="s">
        <v>36</v>
      </c>
      <c r="D255" s="21"/>
      <c r="E255" s="21"/>
      <c r="F255" s="37">
        <f>SUM(F251:G254)</f>
        <v>10058827.389999999</v>
      </c>
      <c r="G255" s="19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>
      <c r="A257" s="6"/>
      <c r="B257" s="5"/>
      <c r="C257" s="30" t="s">
        <v>35</v>
      </c>
      <c r="D257" s="21"/>
      <c r="E257" s="19"/>
      <c r="F257" s="37">
        <f>F247+F255</f>
        <v>11652031.079999998</v>
      </c>
      <c r="G257" s="19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>
      <c r="A258" s="6"/>
      <c r="B258" s="5"/>
      <c r="C258" s="53"/>
      <c r="D258" s="52"/>
      <c r="E258" s="52"/>
      <c r="F258" s="51"/>
      <c r="G258" s="51"/>
      <c r="H258" s="2"/>
      <c r="I258" s="1"/>
      <c r="J258" s="54"/>
      <c r="K258" s="1"/>
      <c r="L258" s="1"/>
      <c r="M258" s="5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>
      <c r="A259" s="6"/>
      <c r="B259" s="5"/>
      <c r="C259" s="33" t="s">
        <v>34</v>
      </c>
      <c r="D259" s="52"/>
      <c r="E259" s="52"/>
      <c r="F259" s="51"/>
      <c r="G259" s="50"/>
      <c r="H259" s="2"/>
      <c r="I259" s="1"/>
      <c r="J259" s="1"/>
      <c r="K259" s="54"/>
      <c r="L259" s="1"/>
      <c r="M259" s="5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>
      <c r="A260" s="6"/>
      <c r="B260" s="5"/>
      <c r="C260" s="30" t="s">
        <v>11</v>
      </c>
      <c r="D260" s="21"/>
      <c r="E260" s="19"/>
      <c r="F260" s="29" t="s">
        <v>10</v>
      </c>
      <c r="G260" s="19"/>
      <c r="H260" s="2"/>
      <c r="I260" s="1"/>
      <c r="J260" s="1"/>
      <c r="K260" s="54"/>
      <c r="L260" s="1"/>
      <c r="M260" s="5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>
      <c r="A261" s="6"/>
      <c r="B261" s="5"/>
      <c r="C261" s="58" t="s">
        <v>33</v>
      </c>
      <c r="D261" s="48"/>
      <c r="E261" s="47"/>
      <c r="F261" s="57">
        <v>247131.99</v>
      </c>
      <c r="G261" s="45"/>
      <c r="H261" s="39" t="s">
        <v>25</v>
      </c>
      <c r="I261" s="1"/>
      <c r="J261" s="1"/>
      <c r="K261" s="54"/>
      <c r="L261" s="1"/>
      <c r="M261" s="5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>
      <c r="A262" s="6"/>
      <c r="B262" s="5"/>
      <c r="C262" s="42" t="s">
        <v>32</v>
      </c>
      <c r="D262" s="21"/>
      <c r="E262" s="19"/>
      <c r="F262" s="56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324827.22719999996</v>
      </c>
      <c r="G262" s="55"/>
      <c r="H262" s="2"/>
      <c r="I262" s="1"/>
      <c r="J262" s="1"/>
      <c r="K262" s="54"/>
      <c r="L262" s="1"/>
      <c r="M262" s="5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>
      <c r="A263" s="6"/>
      <c r="B263" s="5"/>
      <c r="C263" s="42" t="s">
        <v>31</v>
      </c>
      <c r="D263" s="21"/>
      <c r="E263" s="19"/>
      <c r="F263" s="27">
        <f>F39</f>
        <v>0</v>
      </c>
      <c r="G263" s="19"/>
      <c r="H263" s="39"/>
      <c r="I263" s="1"/>
      <c r="J263" s="1"/>
      <c r="K263" s="5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>
      <c r="A264" s="6"/>
      <c r="B264" s="5"/>
      <c r="C264" s="42" t="s">
        <v>30</v>
      </c>
      <c r="D264" s="21"/>
      <c r="E264" s="19"/>
      <c r="F264" s="27">
        <f>F43</f>
        <v>0</v>
      </c>
      <c r="G264" s="19"/>
      <c r="H264" s="2"/>
      <c r="I264" s="1"/>
      <c r="J264" s="1"/>
      <c r="K264" s="5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>
      <c r="A265" s="6"/>
      <c r="B265" s="5"/>
      <c r="C265" s="42" t="s">
        <v>29</v>
      </c>
      <c r="D265" s="21"/>
      <c r="E265" s="19"/>
      <c r="F265" s="27">
        <f>F47</f>
        <v>32431.472400000002</v>
      </c>
      <c r="G265" s="19"/>
      <c r="H265" s="2"/>
      <c r="I265" s="1"/>
      <c r="J265" s="1"/>
      <c r="K265" s="5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>
      <c r="A266" s="6"/>
      <c r="B266" s="5"/>
      <c r="C266" s="38" t="s">
        <v>28</v>
      </c>
      <c r="D266" s="21"/>
      <c r="E266" s="19"/>
      <c r="F266" s="37">
        <f>F261+F262-F263-F264-F265</f>
        <v>539527.74479999999</v>
      </c>
      <c r="G266" s="19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>
      <c r="A267" s="6"/>
      <c r="B267" s="5"/>
      <c r="C267" s="53"/>
      <c r="D267" s="52"/>
      <c r="E267" s="52"/>
      <c r="F267" s="51"/>
      <c r="G267" s="5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>
      <c r="A268" s="6"/>
      <c r="B268" s="5"/>
      <c r="C268" s="33" t="s">
        <v>27</v>
      </c>
      <c r="D268" s="52"/>
      <c r="E268" s="52"/>
      <c r="F268" s="51"/>
      <c r="G268" s="50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>
      <c r="A269" s="6"/>
      <c r="B269" s="5"/>
      <c r="C269" s="30" t="s">
        <v>11</v>
      </c>
      <c r="D269" s="21"/>
      <c r="E269" s="19"/>
      <c r="F269" s="29" t="s">
        <v>10</v>
      </c>
      <c r="G269" s="19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>
      <c r="A270" s="6"/>
      <c r="B270" s="5"/>
      <c r="C270" s="49" t="s">
        <v>26</v>
      </c>
      <c r="D270" s="48"/>
      <c r="E270" s="47"/>
      <c r="F270" s="46">
        <v>507141.19</v>
      </c>
      <c r="G270" s="45"/>
      <c r="H270" s="39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>
      <c r="A271" s="6"/>
      <c r="B271" s="5"/>
      <c r="C271" s="44" t="s">
        <v>24</v>
      </c>
      <c r="D271" s="21"/>
      <c r="E271" s="19"/>
      <c r="F271" s="43">
        <f>F14+F19</f>
        <v>831.84</v>
      </c>
      <c r="G271" s="19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>
      <c r="A272" s="6"/>
      <c r="B272" s="5"/>
      <c r="C272" s="44" t="s">
        <v>23</v>
      </c>
      <c r="D272" s="21"/>
      <c r="E272" s="19"/>
      <c r="F272" s="43">
        <f>SUM(F273:G277)</f>
        <v>0</v>
      </c>
      <c r="G272" s="19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>
      <c r="A273" s="6" t="s">
        <v>22</v>
      </c>
      <c r="B273" s="5">
        <v>6</v>
      </c>
      <c r="C273" s="42" t="s">
        <v>22</v>
      </c>
      <c r="D273" s="21"/>
      <c r="E273" s="19"/>
      <c r="F273" s="40">
        <f>SUMIF('[1]TCE - ANEXO IV - Preencher'!$D:$D,'CONTÁBIL- FINANCEIRA '!A273,'[1]TCE - ANEXO IV - Preencher'!$N:$N)</f>
        <v>0</v>
      </c>
      <c r="G273" s="19"/>
      <c r="H273" s="39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>
      <c r="A274" s="6" t="s">
        <v>21</v>
      </c>
      <c r="B274" s="5">
        <v>6</v>
      </c>
      <c r="C274" s="42" t="s">
        <v>21</v>
      </c>
      <c r="D274" s="21"/>
      <c r="E274" s="19"/>
      <c r="F274" s="40">
        <f>SUMIF('[1]TCE - ANEXO IV - Preencher'!$D:$D,'CONTÁBIL- FINANCEIRA '!A274,'[1]TCE - ANEXO IV - Preencher'!$N:$N)</f>
        <v>0</v>
      </c>
      <c r="G274" s="19"/>
      <c r="H274" s="39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>
      <c r="A275" s="6" t="s">
        <v>20</v>
      </c>
      <c r="B275" s="5">
        <v>7</v>
      </c>
      <c r="C275" s="42" t="s">
        <v>20</v>
      </c>
      <c r="D275" s="21"/>
      <c r="E275" s="19"/>
      <c r="F275" s="40">
        <f>SUMIF('[1]TCE - ANEXO IV - Preencher'!$D:$D,'CONTÁBIL- FINANCEIRA '!A275,'[1]TCE - ANEXO IV - Preencher'!$N:$N)</f>
        <v>0</v>
      </c>
      <c r="G275" s="19"/>
      <c r="H275" s="39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>
      <c r="A276" s="6" t="s">
        <v>19</v>
      </c>
      <c r="B276" s="5">
        <v>6</v>
      </c>
      <c r="C276" s="42" t="s">
        <v>19</v>
      </c>
      <c r="D276" s="21"/>
      <c r="E276" s="19"/>
      <c r="F276" s="40">
        <f>SUMIF('[1]TCE - ANEXO IV - Preencher'!$D:$D,'CONTÁBIL- FINANCEIRA '!A276,'[1]TCE - ANEXO IV - Preencher'!$N:$N)</f>
        <v>0</v>
      </c>
      <c r="G276" s="19"/>
      <c r="H276" s="39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>
      <c r="A277" s="6" t="s">
        <v>18</v>
      </c>
      <c r="B277" s="5">
        <v>6</v>
      </c>
      <c r="C277" s="42" t="s">
        <v>18</v>
      </c>
      <c r="D277" s="21"/>
      <c r="E277" s="19"/>
      <c r="F277" s="40">
        <f>SUMIF('[1]TCE - ANEXO IV - Preencher'!$D:$D,'CONTÁBIL- FINANCEIRA '!A277,'[1]TCE - ANEXO IV - Preencher'!$N:$N)</f>
        <v>0</v>
      </c>
      <c r="G277" s="19"/>
      <c r="H277" s="39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>
      <c r="A278" s="6"/>
      <c r="B278" s="5"/>
      <c r="C278" s="41" t="s">
        <v>16</v>
      </c>
      <c r="D278" s="21"/>
      <c r="E278" s="19"/>
      <c r="F278" s="40">
        <f>'[1]RELAÇÃO DESPESA PAGA'!S16</f>
        <v>0</v>
      </c>
      <c r="G278" s="19"/>
      <c r="H278" s="39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>
      <c r="A279" s="6"/>
      <c r="B279" s="5"/>
      <c r="C279" s="38" t="s">
        <v>14</v>
      </c>
      <c r="D279" s="21"/>
      <c r="E279" s="19"/>
      <c r="F279" s="37">
        <f>F270+F271-F272-F278</f>
        <v>507973.03</v>
      </c>
      <c r="G279" s="19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>
      <c r="A280" s="6"/>
      <c r="B280" s="5"/>
      <c r="C280" s="36"/>
      <c r="D280" s="35"/>
      <c r="E280" s="35"/>
      <c r="F280" s="31"/>
      <c r="G280" s="31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>
      <c r="A281" s="6" t="s">
        <v>13</v>
      </c>
      <c r="B281" s="5"/>
      <c r="C281" s="34"/>
      <c r="D281" s="32"/>
      <c r="E281" s="32"/>
      <c r="F281" s="31"/>
      <c r="G281" s="31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>
      <c r="A282" s="6"/>
      <c r="B282" s="5"/>
      <c r="C282" s="33" t="s">
        <v>12</v>
      </c>
      <c r="D282" s="32"/>
      <c r="E282" s="32"/>
      <c r="F282" s="31"/>
      <c r="G282" s="31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>
      <c r="A283" s="6"/>
      <c r="B283" s="5"/>
      <c r="C283" s="30" t="s">
        <v>11</v>
      </c>
      <c r="D283" s="21"/>
      <c r="E283" s="19"/>
      <c r="F283" s="29" t="s">
        <v>10</v>
      </c>
      <c r="G283" s="19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>
      <c r="A284" s="6"/>
      <c r="B284" s="5"/>
      <c r="C284" s="28" t="s">
        <v>9</v>
      </c>
      <c r="D284" s="21"/>
      <c r="E284" s="19"/>
      <c r="F284" s="27">
        <f>SUMIF('[1]TCE - ANEXO IV - Preencher'!$D:$D,'CONTÁBIL- FINANCEIRA '!A281,'[1]TCE - ANEXO IV - Preencher'!$N:$N)</f>
        <v>0</v>
      </c>
      <c r="G284" s="19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 customHeight="1">
      <c r="A494" s="6"/>
      <c r="B494" s="5"/>
      <c r="C494" s="4"/>
      <c r="D494" s="1"/>
      <c r="E494" s="1"/>
      <c r="F494" s="3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 customHeight="1">
      <c r="A495" s="6"/>
      <c r="B495" s="5"/>
      <c r="C495" s="4"/>
      <c r="D495" s="1"/>
      <c r="E495" s="1"/>
      <c r="F495" s="3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 customHeight="1">
      <c r="A496" s="6"/>
      <c r="B496" s="5"/>
      <c r="C496" s="4"/>
      <c r="D496" s="1"/>
      <c r="E496" s="1"/>
      <c r="F496" s="3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 customHeight="1">
      <c r="A497" s="6"/>
      <c r="B497" s="5"/>
      <c r="C497" s="4"/>
      <c r="D497" s="1"/>
      <c r="E497" s="1"/>
      <c r="F497" s="3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 customHeight="1">
      <c r="A498" s="6"/>
      <c r="B498" s="5"/>
      <c r="C498" s="4"/>
      <c r="D498" s="1"/>
      <c r="E498" s="1"/>
      <c r="F498" s="3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 customHeight="1">
      <c r="A499" s="6"/>
      <c r="B499" s="5"/>
      <c r="C499" s="4"/>
      <c r="D499" s="1"/>
      <c r="E499" s="1"/>
      <c r="F499" s="3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 customHeight="1">
      <c r="A500" s="6"/>
      <c r="B500" s="5"/>
      <c r="C500" s="4"/>
      <c r="D500" s="1"/>
      <c r="E500" s="1"/>
      <c r="F500" s="3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 customHeight="1">
      <c r="A501" s="6"/>
      <c r="B501" s="5"/>
      <c r="C501" s="4"/>
      <c r="D501" s="1"/>
      <c r="E501" s="1"/>
      <c r="F501" s="3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 customHeight="1">
      <c r="A502" s="6"/>
      <c r="B502" s="5"/>
      <c r="C502" s="4"/>
      <c r="D502" s="1"/>
      <c r="E502" s="1"/>
      <c r="F502" s="3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 customHeight="1">
      <c r="A503" s="6"/>
      <c r="B503" s="5"/>
      <c r="C503" s="4"/>
      <c r="D503" s="1"/>
      <c r="E503" s="1"/>
      <c r="F503" s="3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 customHeight="1">
      <c r="A504" s="6"/>
      <c r="B504" s="5"/>
      <c r="C504" s="4"/>
      <c r="D504" s="1"/>
      <c r="E504" s="1"/>
      <c r="F504" s="3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 customHeight="1">
      <c r="A505" s="6"/>
      <c r="B505" s="5"/>
      <c r="C505" s="4"/>
      <c r="D505" s="1"/>
      <c r="E505" s="1"/>
      <c r="F505" s="3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 customHeight="1">
      <c r="A506" s="6"/>
      <c r="B506" s="5"/>
      <c r="C506" s="4"/>
      <c r="D506" s="1"/>
      <c r="E506" s="1"/>
      <c r="F506" s="3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 customHeight="1">
      <c r="A507" s="6"/>
      <c r="B507" s="5"/>
      <c r="C507" s="4"/>
      <c r="D507" s="1"/>
      <c r="E507" s="1"/>
      <c r="F507" s="3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 customHeight="1">
      <c r="A508" s="6"/>
      <c r="B508" s="5"/>
      <c r="C508" s="4"/>
      <c r="D508" s="1"/>
      <c r="E508" s="1"/>
      <c r="F508" s="3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 customHeight="1">
      <c r="A509" s="6"/>
      <c r="B509" s="5"/>
      <c r="C509" s="4"/>
      <c r="D509" s="1"/>
      <c r="E509" s="1"/>
      <c r="F509" s="3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 customHeight="1">
      <c r="A510" s="6"/>
      <c r="B510" s="5"/>
      <c r="C510" s="4"/>
      <c r="D510" s="1"/>
      <c r="E510" s="1"/>
      <c r="F510" s="3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 customHeight="1">
      <c r="A511" s="6"/>
      <c r="B511" s="5"/>
      <c r="C511" s="4"/>
      <c r="D511" s="1"/>
      <c r="E511" s="1"/>
      <c r="F511" s="3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 customHeight="1">
      <c r="A512" s="6"/>
      <c r="B512" s="5"/>
      <c r="C512" s="4"/>
      <c r="D512" s="1"/>
      <c r="E512" s="1"/>
      <c r="F512" s="3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 customHeight="1">
      <c r="A513" s="6"/>
      <c r="B513" s="5"/>
      <c r="C513" s="4"/>
      <c r="D513" s="1"/>
      <c r="E513" s="1"/>
      <c r="F513" s="3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 customHeight="1">
      <c r="A514" s="6"/>
      <c r="B514" s="5"/>
      <c r="C514" s="4"/>
      <c r="D514" s="1"/>
      <c r="E514" s="1"/>
      <c r="F514" s="3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 customHeight="1">
      <c r="A515" s="6"/>
      <c r="B515" s="5"/>
      <c r="C515" s="4"/>
      <c r="D515" s="1"/>
      <c r="E515" s="1"/>
      <c r="F515" s="3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 customHeight="1">
      <c r="A516" s="6"/>
      <c r="B516" s="5"/>
      <c r="C516" s="4"/>
      <c r="D516" s="1"/>
      <c r="E516" s="1"/>
      <c r="F516" s="3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 customHeight="1">
      <c r="A517" s="6"/>
      <c r="B517" s="5"/>
      <c r="C517" s="4"/>
      <c r="D517" s="1"/>
      <c r="E517" s="1"/>
      <c r="F517" s="3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 customHeight="1">
      <c r="A518" s="6"/>
      <c r="B518" s="5"/>
      <c r="C518" s="4"/>
      <c r="D518" s="1"/>
      <c r="E518" s="1"/>
      <c r="F518" s="3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 customHeight="1">
      <c r="A519" s="6"/>
      <c r="B519" s="5"/>
      <c r="C519" s="4"/>
      <c r="D519" s="1"/>
      <c r="E519" s="1"/>
      <c r="F519" s="3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 customHeight="1">
      <c r="A520" s="6"/>
      <c r="B520" s="5"/>
      <c r="C520" s="4"/>
      <c r="D520" s="1"/>
      <c r="E520" s="1"/>
      <c r="F520" s="3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 customHeight="1">
      <c r="A521" s="6"/>
      <c r="B521" s="5"/>
      <c r="C521" s="4"/>
      <c r="D521" s="1"/>
      <c r="E521" s="1"/>
      <c r="F521" s="3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 customHeight="1">
      <c r="A522" s="6"/>
      <c r="B522" s="5"/>
      <c r="C522" s="4"/>
      <c r="D522" s="1"/>
      <c r="E522" s="1"/>
      <c r="F522" s="3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 customHeight="1">
      <c r="A523" s="6"/>
      <c r="B523" s="5"/>
      <c r="C523" s="4"/>
      <c r="D523" s="1"/>
      <c r="E523" s="1"/>
      <c r="F523" s="3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 customHeight="1">
      <c r="A524" s="6"/>
      <c r="B524" s="5"/>
      <c r="C524" s="4"/>
      <c r="D524" s="1"/>
      <c r="E524" s="1"/>
      <c r="F524" s="3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 customHeight="1">
      <c r="A525" s="6"/>
      <c r="B525" s="5"/>
      <c r="C525" s="4"/>
      <c r="D525" s="1"/>
      <c r="E525" s="1"/>
      <c r="F525" s="3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 customHeight="1">
      <c r="A526" s="6"/>
      <c r="B526" s="5"/>
      <c r="C526" s="4"/>
      <c r="D526" s="1"/>
      <c r="E526" s="1"/>
      <c r="F526" s="3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 customHeight="1">
      <c r="A527" s="6"/>
      <c r="B527" s="5"/>
      <c r="C527" s="4"/>
      <c r="D527" s="1"/>
      <c r="E527" s="1"/>
      <c r="F527" s="3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 customHeight="1">
      <c r="A528" s="6"/>
      <c r="B528" s="5"/>
      <c r="C528" s="4"/>
      <c r="D528" s="1"/>
      <c r="E528" s="1"/>
      <c r="F528" s="3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 customHeight="1">
      <c r="A529" s="6"/>
      <c r="B529" s="5"/>
      <c r="C529" s="4"/>
      <c r="D529" s="1"/>
      <c r="E529" s="1"/>
      <c r="F529" s="3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 customHeight="1">
      <c r="A530" s="6"/>
      <c r="B530" s="5"/>
      <c r="C530" s="4"/>
      <c r="D530" s="1"/>
      <c r="E530" s="1"/>
      <c r="F530" s="3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 customHeight="1">
      <c r="A531" s="6"/>
      <c r="B531" s="5"/>
      <c r="C531" s="4"/>
      <c r="D531" s="1"/>
      <c r="E531" s="1"/>
      <c r="F531" s="3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 customHeight="1">
      <c r="A532" s="6"/>
      <c r="B532" s="5"/>
      <c r="C532" s="4"/>
      <c r="D532" s="1"/>
      <c r="E532" s="1"/>
      <c r="F532" s="3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 customHeight="1">
      <c r="A533" s="6"/>
      <c r="B533" s="5"/>
      <c r="C533" s="4"/>
      <c r="D533" s="1"/>
      <c r="E533" s="1"/>
      <c r="F533" s="3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 customHeight="1">
      <c r="A534" s="6"/>
      <c r="B534" s="5"/>
      <c r="C534" s="4"/>
      <c r="D534" s="1"/>
      <c r="E534" s="1"/>
      <c r="F534" s="3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 customHeight="1">
      <c r="A535" s="6"/>
      <c r="B535" s="5"/>
      <c r="C535" s="4"/>
      <c r="D535" s="1"/>
      <c r="E535" s="1"/>
      <c r="F535" s="3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 customHeight="1">
      <c r="A536" s="6"/>
      <c r="B536" s="5"/>
      <c r="C536" s="4"/>
      <c r="D536" s="1"/>
      <c r="E536" s="1"/>
      <c r="F536" s="3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 customHeight="1">
      <c r="A537" s="6"/>
      <c r="B537" s="5"/>
      <c r="C537" s="4"/>
      <c r="D537" s="1"/>
      <c r="E537" s="1"/>
      <c r="F537" s="3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 customHeight="1">
      <c r="A538" s="6"/>
      <c r="B538" s="5"/>
      <c r="C538" s="4"/>
      <c r="D538" s="1"/>
      <c r="E538" s="1"/>
      <c r="F538" s="3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 customHeight="1">
      <c r="A539" s="6"/>
      <c r="B539" s="5"/>
      <c r="C539" s="4"/>
      <c r="D539" s="1"/>
      <c r="E539" s="1"/>
      <c r="F539" s="3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 customHeight="1">
      <c r="A540" s="6"/>
      <c r="B540" s="5"/>
      <c r="C540" s="4"/>
      <c r="D540" s="1"/>
      <c r="E540" s="1"/>
      <c r="F540" s="3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 customHeight="1">
      <c r="A541" s="6"/>
      <c r="B541" s="5"/>
      <c r="C541" s="4"/>
      <c r="D541" s="1"/>
      <c r="E541" s="1"/>
      <c r="F541" s="3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 customHeight="1">
      <c r="A542" s="6"/>
      <c r="B542" s="5"/>
      <c r="C542" s="4"/>
      <c r="D542" s="1"/>
      <c r="E542" s="1"/>
      <c r="F542" s="3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 customHeight="1">
      <c r="A543" s="6"/>
      <c r="B543" s="5"/>
      <c r="C543" s="4"/>
      <c r="D543" s="1"/>
      <c r="E543" s="1"/>
      <c r="F543" s="3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 customHeight="1">
      <c r="A544" s="6"/>
      <c r="B544" s="5"/>
      <c r="C544" s="4"/>
      <c r="D544" s="1"/>
      <c r="E544" s="1"/>
      <c r="F544" s="3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 customHeight="1">
      <c r="A545" s="6"/>
      <c r="B545" s="5"/>
      <c r="C545" s="4"/>
      <c r="D545" s="1"/>
      <c r="E545" s="1"/>
      <c r="F545" s="3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 customHeight="1">
      <c r="A546" s="6"/>
      <c r="B546" s="5"/>
      <c r="C546" s="4"/>
      <c r="D546" s="1"/>
      <c r="E546" s="1"/>
      <c r="F546" s="3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 customHeight="1">
      <c r="A547" s="6"/>
      <c r="B547" s="5"/>
      <c r="C547" s="4"/>
      <c r="D547" s="1"/>
      <c r="E547" s="1"/>
      <c r="F547" s="3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 customHeight="1">
      <c r="A548" s="6"/>
      <c r="B548" s="5"/>
      <c r="C548" s="4"/>
      <c r="D548" s="1"/>
      <c r="E548" s="1"/>
      <c r="F548" s="3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 customHeight="1">
      <c r="A549" s="6"/>
      <c r="B549" s="5"/>
      <c r="C549" s="4"/>
      <c r="D549" s="1"/>
      <c r="E549" s="1"/>
      <c r="F549" s="3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 customHeight="1">
      <c r="A550" s="6"/>
      <c r="B550" s="5"/>
      <c r="C550" s="4"/>
      <c r="D550" s="1"/>
      <c r="E550" s="1"/>
      <c r="F550" s="3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 customHeight="1">
      <c r="A551" s="6"/>
      <c r="B551" s="5"/>
      <c r="C551" s="4"/>
      <c r="D551" s="1"/>
      <c r="E551" s="1"/>
      <c r="F551" s="3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 customHeight="1">
      <c r="A552" s="6"/>
      <c r="B552" s="5"/>
      <c r="C552" s="4"/>
      <c r="D552" s="1"/>
      <c r="E552" s="1"/>
      <c r="F552" s="3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 customHeight="1">
      <c r="A553" s="6"/>
      <c r="B553" s="5"/>
      <c r="C553" s="4"/>
      <c r="D553" s="1"/>
      <c r="E553" s="1"/>
      <c r="F553" s="3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 customHeight="1">
      <c r="A554" s="6"/>
      <c r="B554" s="5"/>
      <c r="C554" s="4"/>
      <c r="D554" s="1"/>
      <c r="E554" s="1"/>
      <c r="F554" s="3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 customHeight="1">
      <c r="A555" s="6"/>
      <c r="B555" s="5"/>
      <c r="C555" s="4"/>
      <c r="D555" s="1"/>
      <c r="E555" s="1"/>
      <c r="F555" s="3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 customHeight="1">
      <c r="A556" s="6"/>
      <c r="B556" s="5"/>
      <c r="C556" s="4"/>
      <c r="D556" s="1"/>
      <c r="E556" s="1"/>
      <c r="F556" s="3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 customHeight="1">
      <c r="A557" s="6"/>
      <c r="B557" s="5"/>
      <c r="C557" s="4"/>
      <c r="D557" s="1"/>
      <c r="E557" s="1"/>
      <c r="F557" s="3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 customHeight="1">
      <c r="A558" s="6"/>
      <c r="B558" s="5"/>
      <c r="C558" s="4"/>
      <c r="D558" s="1"/>
      <c r="E558" s="1"/>
      <c r="F558" s="3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 customHeight="1">
      <c r="A559" s="6"/>
      <c r="B559" s="5"/>
      <c r="C559" s="4"/>
      <c r="D559" s="1"/>
      <c r="E559" s="1"/>
      <c r="F559" s="3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 customHeight="1">
      <c r="A560" s="6"/>
      <c r="B560" s="5"/>
      <c r="C560" s="4"/>
      <c r="D560" s="1"/>
      <c r="E560" s="1"/>
      <c r="F560" s="3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 customHeight="1">
      <c r="A561" s="6"/>
      <c r="B561" s="5"/>
      <c r="C561" s="4"/>
      <c r="D561" s="1"/>
      <c r="E561" s="1"/>
      <c r="F561" s="3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 customHeight="1">
      <c r="A562" s="6"/>
      <c r="B562" s="5"/>
      <c r="C562" s="4"/>
      <c r="D562" s="1"/>
      <c r="E562" s="1"/>
      <c r="F562" s="3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 customHeight="1">
      <c r="A563" s="6"/>
      <c r="B563" s="5"/>
      <c r="C563" s="4"/>
      <c r="D563" s="1"/>
      <c r="E563" s="1"/>
      <c r="F563" s="3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 customHeight="1">
      <c r="A564" s="6"/>
      <c r="B564" s="5"/>
      <c r="C564" s="4"/>
      <c r="D564" s="1"/>
      <c r="E564" s="1"/>
      <c r="F564" s="3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 customHeight="1">
      <c r="A565" s="6"/>
      <c r="B565" s="5"/>
      <c r="C565" s="4"/>
      <c r="D565" s="1"/>
      <c r="E565" s="1"/>
      <c r="F565" s="3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 customHeight="1">
      <c r="A566" s="6"/>
      <c r="B566" s="5"/>
      <c r="C566" s="4"/>
      <c r="D566" s="1"/>
      <c r="E566" s="1"/>
      <c r="F566" s="3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 customHeight="1">
      <c r="A567" s="6"/>
      <c r="B567" s="5"/>
      <c r="C567" s="4"/>
      <c r="D567" s="1"/>
      <c r="E567" s="1"/>
      <c r="F567" s="3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 customHeight="1">
      <c r="A568" s="6"/>
      <c r="B568" s="5"/>
      <c r="C568" s="4"/>
      <c r="D568" s="1"/>
      <c r="E568" s="1"/>
      <c r="F568" s="3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 customHeight="1">
      <c r="A569" s="6"/>
      <c r="B569" s="5"/>
      <c r="C569" s="4"/>
      <c r="D569" s="1"/>
      <c r="E569" s="1"/>
      <c r="F569" s="3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 customHeight="1">
      <c r="A570" s="6"/>
      <c r="B570" s="5"/>
      <c r="C570" s="4"/>
      <c r="D570" s="1"/>
      <c r="E570" s="1"/>
      <c r="F570" s="3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 customHeight="1">
      <c r="A571" s="6"/>
      <c r="B571" s="5"/>
      <c r="C571" s="4"/>
      <c r="D571" s="1"/>
      <c r="E571" s="1"/>
      <c r="F571" s="3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 customHeight="1">
      <c r="A572" s="6"/>
      <c r="B572" s="5"/>
      <c r="C572" s="4"/>
      <c r="D572" s="1"/>
      <c r="E572" s="1"/>
      <c r="F572" s="3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 customHeight="1">
      <c r="A573" s="6"/>
      <c r="B573" s="5"/>
      <c r="C573" s="4"/>
      <c r="D573" s="1"/>
      <c r="E573" s="1"/>
      <c r="F573" s="3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 customHeight="1">
      <c r="A574" s="6"/>
      <c r="B574" s="5"/>
      <c r="C574" s="4"/>
      <c r="D574" s="1"/>
      <c r="E574" s="1"/>
      <c r="F574" s="3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 customHeight="1">
      <c r="A575" s="6"/>
      <c r="B575" s="5"/>
      <c r="C575" s="4"/>
      <c r="D575" s="1"/>
      <c r="E575" s="1"/>
      <c r="F575" s="3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 customHeight="1">
      <c r="A576" s="6"/>
      <c r="B576" s="5"/>
      <c r="C576" s="4"/>
      <c r="D576" s="1"/>
      <c r="E576" s="1"/>
      <c r="F576" s="3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 customHeight="1">
      <c r="A577" s="6"/>
      <c r="B577" s="5"/>
      <c r="C577" s="4"/>
      <c r="D577" s="1"/>
      <c r="E577" s="1"/>
      <c r="F577" s="3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 customHeight="1">
      <c r="A578" s="6"/>
      <c r="B578" s="5"/>
      <c r="C578" s="4"/>
      <c r="D578" s="1"/>
      <c r="E578" s="1"/>
      <c r="F578" s="3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 customHeight="1">
      <c r="A579" s="6"/>
      <c r="B579" s="5"/>
      <c r="C579" s="4"/>
      <c r="D579" s="1"/>
      <c r="E579" s="1"/>
      <c r="F579" s="3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 customHeight="1">
      <c r="A580" s="6"/>
      <c r="B580" s="5"/>
      <c r="C580" s="4"/>
      <c r="D580" s="1"/>
      <c r="E580" s="1"/>
      <c r="F580" s="3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 customHeight="1">
      <c r="A581" s="6"/>
      <c r="B581" s="5"/>
      <c r="C581" s="4"/>
      <c r="D581" s="1"/>
      <c r="E581" s="1"/>
      <c r="F581" s="3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 customHeight="1">
      <c r="A582" s="6"/>
      <c r="B582" s="5"/>
      <c r="C582" s="4"/>
      <c r="D582" s="1"/>
      <c r="E582" s="1"/>
      <c r="F582" s="3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 customHeight="1">
      <c r="A583" s="6"/>
      <c r="B583" s="5"/>
      <c r="C583" s="4"/>
      <c r="D583" s="1"/>
      <c r="E583" s="1"/>
      <c r="F583" s="3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 customHeight="1">
      <c r="A584" s="6"/>
      <c r="B584" s="5"/>
      <c r="C584" s="4"/>
      <c r="D584" s="1"/>
      <c r="E584" s="1"/>
      <c r="F584" s="3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 customHeight="1">
      <c r="A585" s="6"/>
      <c r="B585" s="5"/>
      <c r="C585" s="4"/>
      <c r="D585" s="1"/>
      <c r="E585" s="1"/>
      <c r="F585" s="3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 customHeight="1">
      <c r="A586" s="6"/>
      <c r="B586" s="5"/>
      <c r="C586" s="4"/>
      <c r="D586" s="1"/>
      <c r="E586" s="1"/>
      <c r="F586" s="3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 customHeight="1">
      <c r="A587" s="6"/>
      <c r="B587" s="5"/>
      <c r="C587" s="4"/>
      <c r="D587" s="1"/>
      <c r="E587" s="1"/>
      <c r="F587" s="3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 customHeight="1">
      <c r="A588" s="6"/>
      <c r="B588" s="5"/>
      <c r="C588" s="4"/>
      <c r="D588" s="1"/>
      <c r="E588" s="1"/>
      <c r="F588" s="3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 customHeight="1">
      <c r="A589" s="6"/>
      <c r="B589" s="5"/>
      <c r="C589" s="4"/>
      <c r="D589" s="1"/>
      <c r="E589" s="1"/>
      <c r="F589" s="3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 customHeight="1">
      <c r="A590" s="6"/>
      <c r="B590" s="5"/>
      <c r="C590" s="4"/>
      <c r="D590" s="1"/>
      <c r="E590" s="1"/>
      <c r="F590" s="3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 customHeight="1">
      <c r="A591" s="6"/>
      <c r="B591" s="5"/>
      <c r="C591" s="4"/>
      <c r="D591" s="1"/>
      <c r="E591" s="1"/>
      <c r="F591" s="3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 customHeight="1">
      <c r="A592" s="6"/>
      <c r="B592" s="5"/>
      <c r="C592" s="4"/>
      <c r="D592" s="1"/>
      <c r="E592" s="1"/>
      <c r="F592" s="3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 customHeight="1">
      <c r="A593" s="6"/>
      <c r="B593" s="5"/>
      <c r="C593" s="4"/>
      <c r="D593" s="1"/>
      <c r="E593" s="1"/>
      <c r="F593" s="3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 customHeight="1">
      <c r="A594" s="6"/>
      <c r="B594" s="5"/>
      <c r="C594" s="4"/>
      <c r="D594" s="1"/>
      <c r="E594" s="1"/>
      <c r="F594" s="3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 customHeight="1">
      <c r="A595" s="6"/>
      <c r="B595" s="5"/>
      <c r="C595" s="4"/>
      <c r="D595" s="1"/>
      <c r="E595" s="1"/>
      <c r="F595" s="3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 customHeight="1">
      <c r="A596" s="6"/>
      <c r="B596" s="5"/>
      <c r="C596" s="4"/>
      <c r="D596" s="1"/>
      <c r="E596" s="1"/>
      <c r="F596" s="3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 customHeight="1">
      <c r="A597" s="6"/>
      <c r="B597" s="5"/>
      <c r="C597" s="4"/>
      <c r="D597" s="1"/>
      <c r="E597" s="1"/>
      <c r="F597" s="3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 customHeight="1">
      <c r="A598" s="6"/>
      <c r="B598" s="5"/>
      <c r="C598" s="4"/>
      <c r="D598" s="1"/>
      <c r="E598" s="1"/>
      <c r="F598" s="3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 customHeight="1">
      <c r="A599" s="6"/>
      <c r="B599" s="5"/>
      <c r="C599" s="4"/>
      <c r="D599" s="1"/>
      <c r="E599" s="1"/>
      <c r="F599" s="3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 customHeight="1">
      <c r="A600" s="6"/>
      <c r="B600" s="5"/>
      <c r="C600" s="4"/>
      <c r="D600" s="1"/>
      <c r="E600" s="1"/>
      <c r="F600" s="3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 customHeight="1">
      <c r="A601" s="6"/>
      <c r="B601" s="5"/>
      <c r="C601" s="4"/>
      <c r="D601" s="1"/>
      <c r="E601" s="1"/>
      <c r="F601" s="3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 customHeight="1">
      <c r="A602" s="6"/>
      <c r="B602" s="5"/>
      <c r="C602" s="4"/>
      <c r="D602" s="1"/>
      <c r="E602" s="1"/>
      <c r="F602" s="3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 customHeight="1">
      <c r="A603" s="6"/>
      <c r="B603" s="5"/>
      <c r="C603" s="4"/>
      <c r="D603" s="1"/>
      <c r="E603" s="1"/>
      <c r="F603" s="3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 customHeight="1">
      <c r="A604" s="6"/>
      <c r="B604" s="5"/>
      <c r="C604" s="4"/>
      <c r="D604" s="1"/>
      <c r="E604" s="1"/>
      <c r="F604" s="3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 customHeight="1">
      <c r="A605" s="6"/>
      <c r="B605" s="5"/>
      <c r="C605" s="4"/>
      <c r="D605" s="1"/>
      <c r="E605" s="1"/>
      <c r="F605" s="3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 customHeight="1">
      <c r="A606" s="6"/>
      <c r="B606" s="5"/>
      <c r="C606" s="4"/>
      <c r="D606" s="1"/>
      <c r="E606" s="1"/>
      <c r="F606" s="3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 customHeight="1">
      <c r="A607" s="6"/>
      <c r="B607" s="5"/>
      <c r="C607" s="4"/>
      <c r="D607" s="1"/>
      <c r="E607" s="1"/>
      <c r="F607" s="3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 customHeight="1">
      <c r="A608" s="6"/>
      <c r="B608" s="5"/>
      <c r="C608" s="4"/>
      <c r="D608" s="1"/>
      <c r="E608" s="1"/>
      <c r="F608" s="3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 customHeight="1">
      <c r="A609" s="6"/>
      <c r="B609" s="5"/>
      <c r="C609" s="4"/>
      <c r="D609" s="1"/>
      <c r="E609" s="1"/>
      <c r="F609" s="3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 customHeight="1">
      <c r="A610" s="6"/>
      <c r="B610" s="5"/>
      <c r="C610" s="4"/>
      <c r="D610" s="1"/>
      <c r="E610" s="1"/>
      <c r="F610" s="3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 customHeight="1">
      <c r="A611" s="6"/>
      <c r="B611" s="5"/>
      <c r="C611" s="4"/>
      <c r="D611" s="1"/>
      <c r="E611" s="1"/>
      <c r="F611" s="3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 customHeight="1">
      <c r="A612" s="6"/>
      <c r="B612" s="5"/>
      <c r="C612" s="4"/>
      <c r="D612" s="1"/>
      <c r="E612" s="1"/>
      <c r="F612" s="3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 customHeight="1">
      <c r="A613" s="6"/>
      <c r="B613" s="5"/>
      <c r="C613" s="4"/>
      <c r="D613" s="1"/>
      <c r="E613" s="1"/>
      <c r="F613" s="3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 customHeight="1">
      <c r="A614" s="6"/>
      <c r="B614" s="5"/>
      <c r="C614" s="4"/>
      <c r="D614" s="1"/>
      <c r="E614" s="1"/>
      <c r="F614" s="3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 customHeight="1">
      <c r="A615" s="6"/>
      <c r="B615" s="5"/>
      <c r="C615" s="4"/>
      <c r="D615" s="1"/>
      <c r="E615" s="1"/>
      <c r="F615" s="3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 customHeight="1">
      <c r="A616" s="6"/>
      <c r="B616" s="5"/>
      <c r="C616" s="4"/>
      <c r="D616" s="1"/>
      <c r="E616" s="1"/>
      <c r="F616" s="3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 customHeight="1">
      <c r="A617" s="6"/>
      <c r="B617" s="5"/>
      <c r="C617" s="4"/>
      <c r="D617" s="1"/>
      <c r="E617" s="1"/>
      <c r="F617" s="3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 customHeight="1">
      <c r="A618" s="6"/>
      <c r="B618" s="5"/>
      <c r="C618" s="4"/>
      <c r="D618" s="1"/>
      <c r="E618" s="1"/>
      <c r="F618" s="3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 customHeight="1">
      <c r="A619" s="6"/>
      <c r="B619" s="5"/>
      <c r="C619" s="4"/>
      <c r="D619" s="1"/>
      <c r="E619" s="1"/>
      <c r="F619" s="3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 customHeight="1">
      <c r="A620" s="6"/>
      <c r="B620" s="5"/>
      <c r="C620" s="4"/>
      <c r="D620" s="1"/>
      <c r="E620" s="1"/>
      <c r="F620" s="3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 customHeight="1">
      <c r="A621" s="6"/>
      <c r="B621" s="5"/>
      <c r="C621" s="4"/>
      <c r="D621" s="1"/>
      <c r="E621" s="1"/>
      <c r="F621" s="3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 customHeight="1">
      <c r="A622" s="6"/>
      <c r="B622" s="5"/>
      <c r="C622" s="4"/>
      <c r="D622" s="1"/>
      <c r="E622" s="1"/>
      <c r="F622" s="3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 customHeight="1">
      <c r="A623" s="6"/>
      <c r="B623" s="5"/>
      <c r="C623" s="4"/>
      <c r="D623" s="1"/>
      <c r="E623" s="1"/>
      <c r="F623" s="3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 customHeight="1">
      <c r="A624" s="6"/>
      <c r="B624" s="5"/>
      <c r="C624" s="4"/>
      <c r="D624" s="1"/>
      <c r="E624" s="1"/>
      <c r="F624" s="3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 customHeight="1">
      <c r="A625" s="6"/>
      <c r="B625" s="5"/>
      <c r="C625" s="4"/>
      <c r="D625" s="1"/>
      <c r="E625" s="1"/>
      <c r="F625" s="3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 customHeight="1">
      <c r="A626" s="6"/>
      <c r="B626" s="5"/>
      <c r="C626" s="4"/>
      <c r="D626" s="1"/>
      <c r="E626" s="1"/>
      <c r="F626" s="3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 customHeight="1">
      <c r="A627" s="6"/>
      <c r="B627" s="5"/>
      <c r="C627" s="4"/>
      <c r="D627" s="1"/>
      <c r="E627" s="1"/>
      <c r="F627" s="3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 customHeight="1">
      <c r="A628" s="6"/>
      <c r="B628" s="5"/>
      <c r="C628" s="4"/>
      <c r="D628" s="1"/>
      <c r="E628" s="1"/>
      <c r="F628" s="3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 customHeight="1">
      <c r="A629" s="6"/>
      <c r="B629" s="5"/>
      <c r="C629" s="4"/>
      <c r="D629" s="1"/>
      <c r="E629" s="1"/>
      <c r="F629" s="3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 customHeight="1">
      <c r="A630" s="6"/>
      <c r="B630" s="5"/>
      <c r="C630" s="4"/>
      <c r="D630" s="1"/>
      <c r="E630" s="1"/>
      <c r="F630" s="3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 customHeight="1">
      <c r="A631" s="6"/>
      <c r="B631" s="5"/>
      <c r="C631" s="4"/>
      <c r="D631" s="1"/>
      <c r="E631" s="1"/>
      <c r="F631" s="3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 customHeight="1">
      <c r="A632" s="6"/>
      <c r="B632" s="5"/>
      <c r="C632" s="4"/>
      <c r="D632" s="1"/>
      <c r="E632" s="1"/>
      <c r="F632" s="3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 customHeight="1">
      <c r="A633" s="6"/>
      <c r="B633" s="5"/>
      <c r="C633" s="4"/>
      <c r="D633" s="1"/>
      <c r="E633" s="1"/>
      <c r="F633" s="3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 customHeight="1">
      <c r="A634" s="6"/>
      <c r="B634" s="5"/>
      <c r="C634" s="4"/>
      <c r="D634" s="1"/>
      <c r="E634" s="1"/>
      <c r="F634" s="3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 customHeight="1">
      <c r="A635" s="6"/>
      <c r="B635" s="5"/>
      <c r="C635" s="4"/>
      <c r="D635" s="1"/>
      <c r="E635" s="1"/>
      <c r="F635" s="3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 customHeight="1">
      <c r="A636" s="6"/>
      <c r="B636" s="5"/>
      <c r="C636" s="4"/>
      <c r="D636" s="1"/>
      <c r="E636" s="1"/>
      <c r="F636" s="3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 customHeight="1">
      <c r="A637" s="6"/>
      <c r="B637" s="5"/>
      <c r="C637" s="4"/>
      <c r="D637" s="1"/>
      <c r="E637" s="1"/>
      <c r="F637" s="3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 customHeight="1">
      <c r="A638" s="6"/>
      <c r="B638" s="5"/>
      <c r="C638" s="4"/>
      <c r="D638" s="1"/>
      <c r="E638" s="1"/>
      <c r="F638" s="3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 customHeight="1">
      <c r="A639" s="6"/>
      <c r="B639" s="5"/>
      <c r="C639" s="4"/>
      <c r="D639" s="1"/>
      <c r="E639" s="1"/>
      <c r="F639" s="3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 customHeight="1">
      <c r="A640" s="6"/>
      <c r="B640" s="5"/>
      <c r="C640" s="4"/>
      <c r="D640" s="1"/>
      <c r="E640" s="1"/>
      <c r="F640" s="3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 customHeight="1">
      <c r="A641" s="6"/>
      <c r="B641" s="5"/>
      <c r="C641" s="4"/>
      <c r="D641" s="1"/>
      <c r="E641" s="1"/>
      <c r="F641" s="3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 customHeight="1">
      <c r="A642" s="6"/>
      <c r="B642" s="5"/>
      <c r="C642" s="4"/>
      <c r="D642" s="1"/>
      <c r="E642" s="1"/>
      <c r="F642" s="3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 customHeight="1">
      <c r="A643" s="6"/>
      <c r="B643" s="5"/>
      <c r="C643" s="4"/>
      <c r="D643" s="1"/>
      <c r="E643" s="1"/>
      <c r="F643" s="3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 customHeight="1">
      <c r="A644" s="6"/>
      <c r="B644" s="5"/>
      <c r="C644" s="4"/>
      <c r="D644" s="1"/>
      <c r="E644" s="1"/>
      <c r="F644" s="3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 customHeight="1">
      <c r="A645" s="6"/>
      <c r="B645" s="5"/>
      <c r="C645" s="4"/>
      <c r="D645" s="1"/>
      <c r="E645" s="1"/>
      <c r="F645" s="3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 customHeight="1">
      <c r="A646" s="6"/>
      <c r="B646" s="5"/>
      <c r="C646" s="4"/>
      <c r="D646" s="1"/>
      <c r="E646" s="1"/>
      <c r="F646" s="3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 customHeight="1">
      <c r="A647" s="6"/>
      <c r="B647" s="5"/>
      <c r="C647" s="4"/>
      <c r="D647" s="1"/>
      <c r="E647" s="1"/>
      <c r="F647" s="3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 customHeight="1">
      <c r="A648" s="6"/>
      <c r="B648" s="5"/>
      <c r="C648" s="4"/>
      <c r="D648" s="1"/>
      <c r="E648" s="1"/>
      <c r="F648" s="3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 customHeight="1">
      <c r="A649" s="6"/>
      <c r="B649" s="5"/>
      <c r="C649" s="4"/>
      <c r="D649" s="1"/>
      <c r="E649" s="1"/>
      <c r="F649" s="3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 customHeight="1">
      <c r="A650" s="6"/>
      <c r="B650" s="5"/>
      <c r="C650" s="4"/>
      <c r="D650" s="1"/>
      <c r="E650" s="1"/>
      <c r="F650" s="3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 customHeight="1">
      <c r="A651" s="6"/>
      <c r="B651" s="5"/>
      <c r="C651" s="4"/>
      <c r="D651" s="1"/>
      <c r="E651" s="1"/>
      <c r="F651" s="3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 customHeight="1">
      <c r="A652" s="6"/>
      <c r="B652" s="5"/>
      <c r="C652" s="4"/>
      <c r="D652" s="1"/>
      <c r="E652" s="1"/>
      <c r="F652" s="3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 customHeight="1">
      <c r="A653" s="6"/>
      <c r="B653" s="5"/>
      <c r="C653" s="4"/>
      <c r="D653" s="1"/>
      <c r="E653" s="1"/>
      <c r="F653" s="3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 customHeight="1">
      <c r="A654" s="6"/>
      <c r="B654" s="5"/>
      <c r="C654" s="4"/>
      <c r="D654" s="1"/>
      <c r="E654" s="1"/>
      <c r="F654" s="3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 customHeight="1">
      <c r="A655" s="6"/>
      <c r="B655" s="5"/>
      <c r="C655" s="4"/>
      <c r="D655" s="1"/>
      <c r="E655" s="1"/>
      <c r="F655" s="3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 customHeight="1">
      <c r="A656" s="6"/>
      <c r="B656" s="5"/>
      <c r="C656" s="4"/>
      <c r="D656" s="1"/>
      <c r="E656" s="1"/>
      <c r="F656" s="3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 customHeight="1">
      <c r="A657" s="6"/>
      <c r="B657" s="5"/>
      <c r="C657" s="4"/>
      <c r="D657" s="1"/>
      <c r="E657" s="1"/>
      <c r="F657" s="3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 customHeight="1">
      <c r="A658" s="6"/>
      <c r="B658" s="5"/>
      <c r="C658" s="4"/>
      <c r="D658" s="1"/>
      <c r="E658" s="1"/>
      <c r="F658" s="3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 customHeight="1">
      <c r="A659" s="6"/>
      <c r="B659" s="5"/>
      <c r="C659" s="4"/>
      <c r="D659" s="1"/>
      <c r="E659" s="1"/>
      <c r="F659" s="3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 customHeight="1">
      <c r="A660" s="6"/>
      <c r="B660" s="5"/>
      <c r="C660" s="4"/>
      <c r="D660" s="1"/>
      <c r="E660" s="1"/>
      <c r="F660" s="3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 customHeight="1">
      <c r="A661" s="6"/>
      <c r="B661" s="5"/>
      <c r="C661" s="4"/>
      <c r="D661" s="1"/>
      <c r="E661" s="1"/>
      <c r="F661" s="3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 customHeight="1">
      <c r="A662" s="6"/>
      <c r="B662" s="5"/>
      <c r="C662" s="4"/>
      <c r="D662" s="1"/>
      <c r="E662" s="1"/>
      <c r="F662" s="3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 customHeight="1">
      <c r="A663" s="6"/>
      <c r="B663" s="5"/>
      <c r="C663" s="4"/>
      <c r="D663" s="1"/>
      <c r="E663" s="1"/>
      <c r="F663" s="3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 customHeight="1">
      <c r="A664" s="6"/>
      <c r="B664" s="5"/>
      <c r="C664" s="4"/>
      <c r="D664" s="1"/>
      <c r="E664" s="1"/>
      <c r="F664" s="3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 customHeight="1">
      <c r="A665" s="6"/>
      <c r="B665" s="5"/>
      <c r="C665" s="4"/>
      <c r="D665" s="1"/>
      <c r="E665" s="1"/>
      <c r="F665" s="3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 customHeight="1">
      <c r="A666" s="6"/>
      <c r="B666" s="5"/>
      <c r="C666" s="4"/>
      <c r="D666" s="1"/>
      <c r="E666" s="1"/>
      <c r="F666" s="3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 customHeight="1">
      <c r="A667" s="6"/>
      <c r="B667" s="5"/>
      <c r="C667" s="4"/>
      <c r="D667" s="1"/>
      <c r="E667" s="1"/>
      <c r="F667" s="3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 customHeight="1">
      <c r="A668" s="6"/>
      <c r="B668" s="5"/>
      <c r="C668" s="4"/>
      <c r="D668" s="1"/>
      <c r="E668" s="1"/>
      <c r="F668" s="3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 customHeight="1">
      <c r="A669" s="6"/>
      <c r="B669" s="5"/>
      <c r="C669" s="4"/>
      <c r="D669" s="1"/>
      <c r="E669" s="1"/>
      <c r="F669" s="3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 customHeight="1">
      <c r="A670" s="6"/>
      <c r="B670" s="5"/>
      <c r="C670" s="4"/>
      <c r="D670" s="1"/>
      <c r="E670" s="1"/>
      <c r="F670" s="3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 customHeight="1">
      <c r="A671" s="6"/>
      <c r="B671" s="5"/>
      <c r="C671" s="4"/>
      <c r="D671" s="1"/>
      <c r="E671" s="1"/>
      <c r="F671" s="3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 customHeight="1">
      <c r="A672" s="6"/>
      <c r="B672" s="5"/>
      <c r="C672" s="4"/>
      <c r="D672" s="1"/>
      <c r="E672" s="1"/>
      <c r="F672" s="3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 customHeight="1">
      <c r="A673" s="6"/>
      <c r="B673" s="5"/>
      <c r="C673" s="4"/>
      <c r="D673" s="1"/>
      <c r="E673" s="1"/>
      <c r="F673" s="3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 customHeight="1">
      <c r="A674" s="6"/>
      <c r="B674" s="5"/>
      <c r="C674" s="4"/>
      <c r="D674" s="1"/>
      <c r="E674" s="1"/>
      <c r="F674" s="3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 customHeight="1">
      <c r="A675" s="6"/>
      <c r="B675" s="5"/>
      <c r="C675" s="4"/>
      <c r="D675" s="1"/>
      <c r="E675" s="1"/>
      <c r="F675" s="3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 customHeight="1">
      <c r="A676" s="6"/>
      <c r="B676" s="5"/>
      <c r="C676" s="4"/>
      <c r="D676" s="1"/>
      <c r="E676" s="1"/>
      <c r="F676" s="3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 customHeight="1">
      <c r="A677" s="6"/>
      <c r="B677" s="5"/>
      <c r="C677" s="4"/>
      <c r="D677" s="1"/>
      <c r="E677" s="1"/>
      <c r="F677" s="3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 customHeight="1">
      <c r="A678" s="6"/>
      <c r="B678" s="5"/>
      <c r="C678" s="4"/>
      <c r="D678" s="1"/>
      <c r="E678" s="1"/>
      <c r="F678" s="3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 customHeight="1">
      <c r="A679" s="6"/>
      <c r="B679" s="5"/>
      <c r="C679" s="4"/>
      <c r="D679" s="1"/>
      <c r="E679" s="1"/>
      <c r="F679" s="3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 customHeight="1">
      <c r="A680" s="6"/>
      <c r="B680" s="5"/>
      <c r="C680" s="4"/>
      <c r="D680" s="1"/>
      <c r="E680" s="1"/>
      <c r="F680" s="3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 customHeight="1">
      <c r="A681" s="6"/>
      <c r="B681" s="5"/>
      <c r="C681" s="4"/>
      <c r="D681" s="1"/>
      <c r="E681" s="1"/>
      <c r="F681" s="3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 customHeight="1">
      <c r="A682" s="6"/>
      <c r="B682" s="5"/>
      <c r="C682" s="4"/>
      <c r="D682" s="1"/>
      <c r="E682" s="1"/>
      <c r="F682" s="3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 customHeight="1">
      <c r="A683" s="6"/>
      <c r="B683" s="5"/>
      <c r="C683" s="4"/>
      <c r="D683" s="1"/>
      <c r="E683" s="1"/>
      <c r="F683" s="3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 customHeight="1">
      <c r="A684" s="6"/>
      <c r="B684" s="5"/>
      <c r="C684" s="4"/>
      <c r="D684" s="1"/>
      <c r="E684" s="1"/>
      <c r="F684" s="3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 customHeight="1">
      <c r="A685" s="6"/>
      <c r="B685" s="5"/>
      <c r="C685" s="4"/>
      <c r="D685" s="1"/>
      <c r="E685" s="1"/>
      <c r="F685" s="3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 customHeight="1">
      <c r="A686" s="6"/>
      <c r="B686" s="5"/>
      <c r="C686" s="4"/>
      <c r="D686" s="1"/>
      <c r="E686" s="1"/>
      <c r="F686" s="3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 customHeight="1">
      <c r="A687" s="6"/>
      <c r="B687" s="5"/>
      <c r="C687" s="4"/>
      <c r="D687" s="1"/>
      <c r="E687" s="1"/>
      <c r="F687" s="3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 customHeight="1">
      <c r="A688" s="6"/>
      <c r="B688" s="5"/>
      <c r="C688" s="4"/>
      <c r="D688" s="1"/>
      <c r="E688" s="1"/>
      <c r="F688" s="3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 customHeight="1">
      <c r="A689" s="6"/>
      <c r="B689" s="5"/>
      <c r="C689" s="4"/>
      <c r="D689" s="1"/>
      <c r="E689" s="1"/>
      <c r="F689" s="3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 customHeight="1">
      <c r="A690" s="6"/>
      <c r="B690" s="5"/>
      <c r="C690" s="4"/>
      <c r="D690" s="1"/>
      <c r="E690" s="1"/>
      <c r="F690" s="3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 customHeight="1">
      <c r="A691" s="6"/>
      <c r="B691" s="5"/>
      <c r="C691" s="4"/>
      <c r="D691" s="1"/>
      <c r="E691" s="1"/>
      <c r="F691" s="3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 customHeight="1">
      <c r="A692" s="6"/>
      <c r="B692" s="5"/>
      <c r="C692" s="4"/>
      <c r="D692" s="1"/>
      <c r="E692" s="1"/>
      <c r="F692" s="3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 customHeight="1">
      <c r="A693" s="6"/>
      <c r="B693" s="5"/>
      <c r="C693" s="4"/>
      <c r="D693" s="1"/>
      <c r="E693" s="1"/>
      <c r="F693" s="3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 customHeight="1">
      <c r="A694" s="6"/>
      <c r="B694" s="5"/>
      <c r="C694" s="4"/>
      <c r="D694" s="1"/>
      <c r="E694" s="1"/>
      <c r="F694" s="3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 customHeight="1">
      <c r="A695" s="6"/>
      <c r="B695" s="5"/>
      <c r="C695" s="4"/>
      <c r="D695" s="1"/>
      <c r="E695" s="1"/>
      <c r="F695" s="3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 customHeight="1">
      <c r="A696" s="6"/>
      <c r="B696" s="5"/>
      <c r="C696" s="4"/>
      <c r="D696" s="1"/>
      <c r="E696" s="1"/>
      <c r="F696" s="3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 customHeight="1">
      <c r="A697" s="6"/>
      <c r="B697" s="5"/>
      <c r="C697" s="4"/>
      <c r="D697" s="1"/>
      <c r="E697" s="1"/>
      <c r="F697" s="3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 customHeight="1">
      <c r="A698" s="6"/>
      <c r="B698" s="5"/>
      <c r="C698" s="4"/>
      <c r="D698" s="1"/>
      <c r="E698" s="1"/>
      <c r="F698" s="3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 customHeight="1">
      <c r="A699" s="6"/>
      <c r="B699" s="5"/>
      <c r="C699" s="4"/>
      <c r="D699" s="1"/>
      <c r="E699" s="1"/>
      <c r="F699" s="3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 customHeight="1">
      <c r="A700" s="6"/>
      <c r="B700" s="5"/>
      <c r="C700" s="4"/>
      <c r="D700" s="1"/>
      <c r="E700" s="1"/>
      <c r="F700" s="3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 customHeight="1">
      <c r="A701" s="6"/>
      <c r="B701" s="5"/>
      <c r="C701" s="4"/>
      <c r="D701" s="1"/>
      <c r="E701" s="1"/>
      <c r="F701" s="3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 customHeight="1">
      <c r="A702" s="6"/>
      <c r="B702" s="5"/>
      <c r="C702" s="4"/>
      <c r="D702" s="1"/>
      <c r="E702" s="1"/>
      <c r="F702" s="3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 customHeight="1">
      <c r="A703" s="6"/>
      <c r="B703" s="5"/>
      <c r="C703" s="4"/>
      <c r="D703" s="1"/>
      <c r="E703" s="1"/>
      <c r="F703" s="3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 customHeight="1">
      <c r="A704" s="6"/>
      <c r="B704" s="5"/>
      <c r="C704" s="4"/>
      <c r="D704" s="1"/>
      <c r="E704" s="1"/>
      <c r="F704" s="3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 customHeight="1">
      <c r="A705" s="6"/>
      <c r="B705" s="5"/>
      <c r="C705" s="4"/>
      <c r="D705" s="1"/>
      <c r="E705" s="1"/>
      <c r="F705" s="3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 customHeight="1">
      <c r="A706" s="6"/>
      <c r="B706" s="5"/>
      <c r="C706" s="4"/>
      <c r="D706" s="1"/>
      <c r="E706" s="1"/>
      <c r="F706" s="3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 customHeight="1">
      <c r="A707" s="6"/>
      <c r="B707" s="5"/>
      <c r="C707" s="4"/>
      <c r="D707" s="1"/>
      <c r="E707" s="1"/>
      <c r="F707" s="3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 customHeight="1">
      <c r="A708" s="6"/>
      <c r="B708" s="5"/>
      <c r="C708" s="4"/>
      <c r="D708" s="1"/>
      <c r="E708" s="1"/>
      <c r="F708" s="3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 customHeight="1">
      <c r="A709" s="6"/>
      <c r="B709" s="5"/>
      <c r="C709" s="4"/>
      <c r="D709" s="1"/>
      <c r="E709" s="1"/>
      <c r="F709" s="3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 customHeight="1">
      <c r="A710" s="6"/>
      <c r="B710" s="5"/>
      <c r="C710" s="4"/>
      <c r="D710" s="1"/>
      <c r="E710" s="1"/>
      <c r="F710" s="3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 customHeight="1">
      <c r="A711" s="6"/>
      <c r="B711" s="5"/>
      <c r="C711" s="4"/>
      <c r="D711" s="1"/>
      <c r="E711" s="1"/>
      <c r="F711" s="3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 customHeight="1">
      <c r="A712" s="6"/>
      <c r="B712" s="5"/>
      <c r="C712" s="4"/>
      <c r="D712" s="1"/>
      <c r="E712" s="1"/>
      <c r="F712" s="3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 customHeight="1">
      <c r="A713" s="6"/>
      <c r="B713" s="5"/>
      <c r="C713" s="4"/>
      <c r="D713" s="1"/>
      <c r="E713" s="1"/>
      <c r="F713" s="3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 customHeight="1">
      <c r="A714" s="6"/>
      <c r="B714" s="5"/>
      <c r="C714" s="4"/>
      <c r="D714" s="1"/>
      <c r="E714" s="1"/>
      <c r="F714" s="3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 customHeight="1">
      <c r="A715" s="6"/>
      <c r="B715" s="5"/>
      <c r="C715" s="4"/>
      <c r="D715" s="1"/>
      <c r="E715" s="1"/>
      <c r="F715" s="3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 customHeight="1">
      <c r="A716" s="6"/>
      <c r="B716" s="5"/>
      <c r="C716" s="4"/>
      <c r="D716" s="1"/>
      <c r="E716" s="1"/>
      <c r="F716" s="3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 customHeight="1">
      <c r="A717" s="6"/>
      <c r="B717" s="5"/>
      <c r="C717" s="4"/>
      <c r="D717" s="1"/>
      <c r="E717" s="1"/>
      <c r="F717" s="3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 customHeight="1">
      <c r="A718" s="6"/>
      <c r="B718" s="5"/>
      <c r="C718" s="4"/>
      <c r="D718" s="1"/>
      <c r="E718" s="1"/>
      <c r="F718" s="3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 customHeight="1">
      <c r="A719" s="6"/>
      <c r="B719" s="5"/>
      <c r="C719" s="4"/>
      <c r="D719" s="1"/>
      <c r="E719" s="1"/>
      <c r="F719" s="3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 customHeight="1">
      <c r="A720" s="6"/>
      <c r="B720" s="5"/>
      <c r="C720" s="4"/>
      <c r="D720" s="1"/>
      <c r="E720" s="1"/>
      <c r="F720" s="3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 customHeight="1">
      <c r="A721" s="6"/>
      <c r="B721" s="5"/>
      <c r="C721" s="4"/>
      <c r="D721" s="1"/>
      <c r="E721" s="1"/>
      <c r="F721" s="3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 customHeight="1">
      <c r="A722" s="6"/>
      <c r="B722" s="5"/>
      <c r="C722" s="4"/>
      <c r="D722" s="1"/>
      <c r="E722" s="1"/>
      <c r="F722" s="3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 customHeight="1">
      <c r="A723" s="6"/>
      <c r="B723" s="5"/>
      <c r="C723" s="4"/>
      <c r="D723" s="1"/>
      <c r="E723" s="1"/>
      <c r="F723" s="3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 customHeight="1">
      <c r="A724" s="6"/>
      <c r="B724" s="5"/>
      <c r="C724" s="4"/>
      <c r="D724" s="1"/>
      <c r="E724" s="1"/>
      <c r="F724" s="3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 customHeight="1">
      <c r="A725" s="6"/>
      <c r="B725" s="5"/>
      <c r="C725" s="4"/>
      <c r="D725" s="1"/>
      <c r="E725" s="1"/>
      <c r="F725" s="3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 customHeight="1">
      <c r="A726" s="6"/>
      <c r="B726" s="5"/>
      <c r="C726" s="4"/>
      <c r="D726" s="1"/>
      <c r="E726" s="1"/>
      <c r="F726" s="3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 customHeight="1">
      <c r="A727" s="6"/>
      <c r="B727" s="5"/>
      <c r="C727" s="4"/>
      <c r="D727" s="1"/>
      <c r="E727" s="1"/>
      <c r="F727" s="3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 customHeight="1">
      <c r="A728" s="6"/>
      <c r="B728" s="5"/>
      <c r="C728" s="4"/>
      <c r="D728" s="1"/>
      <c r="E728" s="1"/>
      <c r="F728" s="3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 customHeight="1">
      <c r="A729" s="6"/>
      <c r="B729" s="5"/>
      <c r="C729" s="4"/>
      <c r="D729" s="1"/>
      <c r="E729" s="1"/>
      <c r="F729" s="3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 customHeight="1">
      <c r="A730" s="6"/>
      <c r="B730" s="5"/>
      <c r="C730" s="4"/>
      <c r="D730" s="1"/>
      <c r="E730" s="1"/>
      <c r="F730" s="3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 customHeight="1">
      <c r="A731" s="6"/>
      <c r="B731" s="5"/>
      <c r="C731" s="4"/>
      <c r="D731" s="1"/>
      <c r="E731" s="1"/>
      <c r="F731" s="3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 customHeight="1">
      <c r="A732" s="6"/>
      <c r="B732" s="5"/>
      <c r="C732" s="4"/>
      <c r="D732" s="1"/>
      <c r="E732" s="1"/>
      <c r="F732" s="3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 customHeight="1">
      <c r="A733" s="6"/>
      <c r="B733" s="5"/>
      <c r="C733" s="4"/>
      <c r="D733" s="1"/>
      <c r="E733" s="1"/>
      <c r="F733" s="3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 customHeight="1">
      <c r="A734" s="6"/>
      <c r="B734" s="5"/>
      <c r="C734" s="4"/>
      <c r="D734" s="1"/>
      <c r="E734" s="1"/>
      <c r="F734" s="3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 customHeight="1">
      <c r="A735" s="6"/>
      <c r="B735" s="5"/>
      <c r="C735" s="4"/>
      <c r="D735" s="1"/>
      <c r="E735" s="1"/>
      <c r="F735" s="3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 customHeight="1">
      <c r="A736" s="6"/>
      <c r="B736" s="5"/>
      <c r="C736" s="4"/>
      <c r="D736" s="1"/>
      <c r="E736" s="1"/>
      <c r="F736" s="3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 customHeight="1">
      <c r="A737" s="6"/>
      <c r="B737" s="5"/>
      <c r="C737" s="4"/>
      <c r="D737" s="1"/>
      <c r="E737" s="1"/>
      <c r="F737" s="3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 customHeight="1">
      <c r="A738" s="6"/>
      <c r="B738" s="5"/>
      <c r="C738" s="4"/>
      <c r="D738" s="1"/>
      <c r="E738" s="1"/>
      <c r="F738" s="3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 customHeight="1">
      <c r="A739" s="6"/>
      <c r="B739" s="5"/>
      <c r="C739" s="4"/>
      <c r="D739" s="1"/>
      <c r="E739" s="1"/>
      <c r="F739" s="3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 customHeight="1">
      <c r="A740" s="6"/>
      <c r="B740" s="5"/>
      <c r="C740" s="4"/>
      <c r="D740" s="1"/>
      <c r="E740" s="1"/>
      <c r="F740" s="3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 customHeight="1">
      <c r="A741" s="6"/>
      <c r="B741" s="5"/>
      <c r="C741" s="4"/>
      <c r="D741" s="1"/>
      <c r="E741" s="1"/>
      <c r="F741" s="3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 customHeight="1">
      <c r="A742" s="6"/>
      <c r="B742" s="5"/>
      <c r="C742" s="4"/>
      <c r="D742" s="1"/>
      <c r="E742" s="1"/>
      <c r="F742" s="3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 customHeight="1">
      <c r="A743" s="6"/>
      <c r="B743" s="5"/>
      <c r="C743" s="4"/>
      <c r="D743" s="1"/>
      <c r="E743" s="1"/>
      <c r="F743" s="3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 customHeight="1">
      <c r="A744" s="6"/>
      <c r="B744" s="5"/>
      <c r="C744" s="4"/>
      <c r="D744" s="1"/>
      <c r="E744" s="1"/>
      <c r="F744" s="3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 customHeight="1">
      <c r="A745" s="6"/>
      <c r="B745" s="5"/>
      <c r="C745" s="4"/>
      <c r="D745" s="1"/>
      <c r="E745" s="1"/>
      <c r="F745" s="3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 customHeight="1">
      <c r="A746" s="6"/>
      <c r="B746" s="5"/>
      <c r="C746" s="4"/>
      <c r="D746" s="1"/>
      <c r="E746" s="1"/>
      <c r="F746" s="3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 customHeight="1">
      <c r="A747" s="6"/>
      <c r="B747" s="5"/>
      <c r="C747" s="4"/>
      <c r="D747" s="1"/>
      <c r="E747" s="1"/>
      <c r="F747" s="3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 customHeight="1">
      <c r="A748" s="6"/>
      <c r="B748" s="5"/>
      <c r="C748" s="4"/>
      <c r="D748" s="1"/>
      <c r="E748" s="1"/>
      <c r="F748" s="3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 customHeight="1">
      <c r="A749" s="6"/>
      <c r="B749" s="5"/>
      <c r="C749" s="4"/>
      <c r="D749" s="1"/>
      <c r="E749" s="1"/>
      <c r="F749" s="3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 customHeight="1">
      <c r="A750" s="6"/>
      <c r="B750" s="5"/>
      <c r="C750" s="4"/>
      <c r="D750" s="1"/>
      <c r="E750" s="1"/>
      <c r="F750" s="3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 customHeight="1">
      <c r="A751" s="6"/>
      <c r="B751" s="5"/>
      <c r="C751" s="4"/>
      <c r="D751" s="1"/>
      <c r="E751" s="1"/>
      <c r="F751" s="3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 customHeight="1">
      <c r="A752" s="6"/>
      <c r="B752" s="5"/>
      <c r="C752" s="4"/>
      <c r="D752" s="1"/>
      <c r="E752" s="1"/>
      <c r="F752" s="3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 customHeight="1">
      <c r="A753" s="6"/>
      <c r="B753" s="5"/>
      <c r="C753" s="4"/>
      <c r="D753" s="1"/>
      <c r="E753" s="1"/>
      <c r="F753" s="3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 customHeight="1">
      <c r="A754" s="6"/>
      <c r="B754" s="5"/>
      <c r="C754" s="4"/>
      <c r="D754" s="1"/>
      <c r="E754" s="1"/>
      <c r="F754" s="3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 customHeight="1">
      <c r="A755" s="6"/>
      <c r="B755" s="5"/>
      <c r="C755" s="4"/>
      <c r="D755" s="1"/>
      <c r="E755" s="1"/>
      <c r="F755" s="3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 customHeight="1">
      <c r="A756" s="6"/>
      <c r="B756" s="5"/>
      <c r="C756" s="4"/>
      <c r="D756" s="1"/>
      <c r="E756" s="1"/>
      <c r="F756" s="3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 customHeight="1">
      <c r="A757" s="6"/>
      <c r="B757" s="5"/>
      <c r="C757" s="4"/>
      <c r="D757" s="1"/>
      <c r="E757" s="1"/>
      <c r="F757" s="3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 customHeight="1">
      <c r="A758" s="6"/>
      <c r="B758" s="5"/>
      <c r="C758" s="4"/>
      <c r="D758" s="1"/>
      <c r="E758" s="1"/>
      <c r="F758" s="3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 customHeight="1">
      <c r="A759" s="6"/>
      <c r="B759" s="5"/>
      <c r="C759" s="4"/>
      <c r="D759" s="1"/>
      <c r="E759" s="1"/>
      <c r="F759" s="3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 customHeight="1">
      <c r="A760" s="6"/>
      <c r="B760" s="5"/>
      <c r="C760" s="4"/>
      <c r="D760" s="1"/>
      <c r="E760" s="1"/>
      <c r="F760" s="3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 customHeight="1">
      <c r="A761" s="6"/>
      <c r="B761" s="5"/>
      <c r="C761" s="4"/>
      <c r="D761" s="1"/>
      <c r="E761" s="1"/>
      <c r="F761" s="3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 customHeight="1">
      <c r="A762" s="6"/>
      <c r="B762" s="5"/>
      <c r="C762" s="4"/>
      <c r="D762" s="1"/>
      <c r="E762" s="1"/>
      <c r="F762" s="3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 customHeight="1">
      <c r="A763" s="6"/>
      <c r="B763" s="5"/>
      <c r="C763" s="4"/>
      <c r="D763" s="1"/>
      <c r="E763" s="1"/>
      <c r="F763" s="3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 customHeight="1">
      <c r="A764" s="6"/>
      <c r="B764" s="5"/>
      <c r="C764" s="4"/>
      <c r="D764" s="1"/>
      <c r="E764" s="1"/>
      <c r="F764" s="3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 customHeight="1">
      <c r="A765" s="6"/>
      <c r="B765" s="5"/>
      <c r="C765" s="4"/>
      <c r="D765" s="1"/>
      <c r="E765" s="1"/>
      <c r="F765" s="3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 customHeight="1">
      <c r="A766" s="6"/>
      <c r="B766" s="5"/>
      <c r="C766" s="4"/>
      <c r="D766" s="1"/>
      <c r="E766" s="1"/>
      <c r="F766" s="3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 customHeight="1">
      <c r="A767" s="6"/>
      <c r="B767" s="5"/>
      <c r="C767" s="4"/>
      <c r="D767" s="1"/>
      <c r="E767" s="1"/>
      <c r="F767" s="3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 customHeight="1">
      <c r="A768" s="6"/>
      <c r="B768" s="5"/>
      <c r="C768" s="4"/>
      <c r="D768" s="1"/>
      <c r="E768" s="1"/>
      <c r="F768" s="3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 customHeight="1">
      <c r="A769" s="6"/>
      <c r="B769" s="5"/>
      <c r="C769" s="4"/>
      <c r="D769" s="1"/>
      <c r="E769" s="1"/>
      <c r="F769" s="3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 customHeight="1">
      <c r="A770" s="6"/>
      <c r="B770" s="5"/>
      <c r="C770" s="4"/>
      <c r="D770" s="1"/>
      <c r="E770" s="1"/>
      <c r="F770" s="3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 customHeight="1">
      <c r="A771" s="6"/>
      <c r="B771" s="5"/>
      <c r="C771" s="4"/>
      <c r="D771" s="1"/>
      <c r="E771" s="1"/>
      <c r="F771" s="3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 customHeight="1">
      <c r="A772" s="6"/>
      <c r="B772" s="5"/>
      <c r="C772" s="4"/>
      <c r="D772" s="1"/>
      <c r="E772" s="1"/>
      <c r="F772" s="3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 customHeight="1">
      <c r="A773" s="6"/>
      <c r="B773" s="5"/>
      <c r="C773" s="4"/>
      <c r="D773" s="1"/>
      <c r="E773" s="1"/>
      <c r="F773" s="3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 customHeight="1">
      <c r="A774" s="6"/>
      <c r="B774" s="5"/>
      <c r="C774" s="4"/>
      <c r="D774" s="1"/>
      <c r="E774" s="1"/>
      <c r="F774" s="3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 customHeight="1">
      <c r="A775" s="6"/>
      <c r="B775" s="5"/>
      <c r="C775" s="4"/>
      <c r="D775" s="1"/>
      <c r="E775" s="1"/>
      <c r="F775" s="3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 customHeight="1">
      <c r="A776" s="6"/>
      <c r="B776" s="5"/>
      <c r="C776" s="4"/>
      <c r="D776" s="1"/>
      <c r="E776" s="1"/>
      <c r="F776" s="3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 customHeight="1">
      <c r="A777" s="6"/>
      <c r="B777" s="5"/>
      <c r="C777" s="4"/>
      <c r="D777" s="1"/>
      <c r="E777" s="1"/>
      <c r="F777" s="3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 customHeight="1">
      <c r="A778" s="6"/>
      <c r="B778" s="5"/>
      <c r="C778" s="4"/>
      <c r="D778" s="1"/>
      <c r="E778" s="1"/>
      <c r="F778" s="3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 customHeight="1">
      <c r="A779" s="6"/>
      <c r="B779" s="5"/>
      <c r="C779" s="4"/>
      <c r="D779" s="1"/>
      <c r="E779" s="1"/>
      <c r="F779" s="3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 customHeight="1">
      <c r="A780" s="6"/>
      <c r="B780" s="5"/>
      <c r="C780" s="4"/>
      <c r="D780" s="1"/>
      <c r="E780" s="1"/>
      <c r="F780" s="3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 customHeight="1">
      <c r="A781" s="6"/>
      <c r="B781" s="5"/>
      <c r="C781" s="4"/>
      <c r="D781" s="1"/>
      <c r="E781" s="1"/>
      <c r="F781" s="3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 customHeight="1">
      <c r="A782" s="6"/>
      <c r="B782" s="5"/>
      <c r="C782" s="4"/>
      <c r="D782" s="1"/>
      <c r="E782" s="1"/>
      <c r="F782" s="3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 customHeight="1">
      <c r="A783" s="6"/>
      <c r="B783" s="5"/>
      <c r="C783" s="4"/>
      <c r="D783" s="1"/>
      <c r="E783" s="1"/>
      <c r="F783" s="3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 customHeight="1">
      <c r="A784" s="6"/>
      <c r="B784" s="5"/>
      <c r="C784" s="4"/>
      <c r="D784" s="1"/>
      <c r="E784" s="1"/>
      <c r="F784" s="3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 customHeight="1">
      <c r="A785" s="6"/>
      <c r="B785" s="5"/>
      <c r="C785" s="4"/>
      <c r="D785" s="1"/>
      <c r="E785" s="1"/>
      <c r="F785" s="3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 customHeight="1">
      <c r="A786" s="6"/>
      <c r="B786" s="5"/>
      <c r="C786" s="4"/>
      <c r="D786" s="1"/>
      <c r="E786" s="1"/>
      <c r="F786" s="3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 customHeight="1">
      <c r="A787" s="6"/>
      <c r="B787" s="5"/>
      <c r="C787" s="4"/>
      <c r="D787" s="1"/>
      <c r="E787" s="1"/>
      <c r="F787" s="3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 customHeight="1">
      <c r="A788" s="6"/>
      <c r="B788" s="5"/>
      <c r="C788" s="4"/>
      <c r="D788" s="1"/>
      <c r="E788" s="1"/>
      <c r="F788" s="3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 customHeight="1">
      <c r="A789" s="6"/>
      <c r="B789" s="5"/>
      <c r="C789" s="4"/>
      <c r="D789" s="1"/>
      <c r="E789" s="1"/>
      <c r="F789" s="3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 customHeight="1">
      <c r="A790" s="6"/>
      <c r="B790" s="5"/>
      <c r="C790" s="4"/>
      <c r="D790" s="1"/>
      <c r="E790" s="1"/>
      <c r="F790" s="3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 customHeight="1">
      <c r="A791" s="6"/>
      <c r="B791" s="5"/>
      <c r="C791" s="4"/>
      <c r="D791" s="1"/>
      <c r="E791" s="1"/>
      <c r="F791" s="3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 customHeight="1">
      <c r="A792" s="6"/>
      <c r="B792" s="5"/>
      <c r="C792" s="4"/>
      <c r="D792" s="1"/>
      <c r="E792" s="1"/>
      <c r="F792" s="3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 customHeight="1">
      <c r="A793" s="6"/>
      <c r="B793" s="5"/>
      <c r="C793" s="4"/>
      <c r="D793" s="1"/>
      <c r="E793" s="1"/>
      <c r="F793" s="3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 customHeight="1">
      <c r="A794" s="6"/>
      <c r="B794" s="5"/>
      <c r="C794" s="4"/>
      <c r="D794" s="1"/>
      <c r="E794" s="1"/>
      <c r="F794" s="3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 customHeight="1">
      <c r="A795" s="6"/>
      <c r="B795" s="5"/>
      <c r="C795" s="4"/>
      <c r="D795" s="1"/>
      <c r="E795" s="1"/>
      <c r="F795" s="3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 customHeight="1">
      <c r="A796" s="6"/>
      <c r="B796" s="5"/>
      <c r="C796" s="4"/>
      <c r="D796" s="1"/>
      <c r="E796" s="1"/>
      <c r="F796" s="3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 customHeight="1">
      <c r="A797" s="6"/>
      <c r="B797" s="5"/>
      <c r="C797" s="4"/>
      <c r="D797" s="1"/>
      <c r="E797" s="1"/>
      <c r="F797" s="3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 customHeight="1">
      <c r="A798" s="6"/>
      <c r="B798" s="5"/>
      <c r="C798" s="4"/>
      <c r="D798" s="1"/>
      <c r="E798" s="1"/>
      <c r="F798" s="3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 customHeight="1">
      <c r="A799" s="6"/>
      <c r="B799" s="5"/>
      <c r="C799" s="4"/>
      <c r="D799" s="1"/>
      <c r="E799" s="1"/>
      <c r="F799" s="3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 customHeight="1">
      <c r="A800" s="6"/>
      <c r="B800" s="5"/>
      <c r="C800" s="4"/>
      <c r="D800" s="1"/>
      <c r="E800" s="1"/>
      <c r="F800" s="3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 customHeight="1">
      <c r="A801" s="6"/>
      <c r="B801" s="5"/>
      <c r="C801" s="4"/>
      <c r="D801" s="1"/>
      <c r="E801" s="1"/>
      <c r="F801" s="3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 customHeight="1">
      <c r="A802" s="6"/>
      <c r="B802" s="5"/>
      <c r="C802" s="4"/>
      <c r="D802" s="1"/>
      <c r="E802" s="1"/>
      <c r="F802" s="3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 customHeight="1">
      <c r="A803" s="6"/>
      <c r="B803" s="5"/>
      <c r="C803" s="4"/>
      <c r="D803" s="1"/>
      <c r="E803" s="1"/>
      <c r="F803" s="3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 customHeight="1">
      <c r="A804" s="6"/>
      <c r="B804" s="5"/>
      <c r="C804" s="4"/>
      <c r="D804" s="1"/>
      <c r="E804" s="1"/>
      <c r="F804" s="3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 customHeight="1">
      <c r="A805" s="6"/>
      <c r="B805" s="5"/>
      <c r="C805" s="4"/>
      <c r="D805" s="1"/>
      <c r="E805" s="1"/>
      <c r="F805" s="3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 customHeight="1">
      <c r="A806" s="6"/>
      <c r="B806" s="5"/>
      <c r="C806" s="4"/>
      <c r="D806" s="1"/>
      <c r="E806" s="1"/>
      <c r="F806" s="3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 customHeight="1">
      <c r="A807" s="6"/>
      <c r="B807" s="5"/>
      <c r="C807" s="4"/>
      <c r="D807" s="1"/>
      <c r="E807" s="1"/>
      <c r="F807" s="3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 customHeight="1">
      <c r="A808" s="6"/>
      <c r="B808" s="5"/>
      <c r="C808" s="4"/>
      <c r="D808" s="1"/>
      <c r="E808" s="1"/>
      <c r="F808" s="3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 customHeight="1">
      <c r="A809" s="6"/>
      <c r="B809" s="5"/>
      <c r="C809" s="4"/>
      <c r="D809" s="1"/>
      <c r="E809" s="1"/>
      <c r="F809" s="3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 customHeight="1">
      <c r="A810" s="6"/>
      <c r="B810" s="5"/>
      <c r="C810" s="4"/>
      <c r="D810" s="1"/>
      <c r="E810" s="1"/>
      <c r="F810" s="3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 customHeight="1">
      <c r="A811" s="6"/>
      <c r="B811" s="5"/>
      <c r="C811" s="4"/>
      <c r="D811" s="1"/>
      <c r="E811" s="1"/>
      <c r="F811" s="3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 customHeight="1">
      <c r="A812" s="6"/>
      <c r="B812" s="5"/>
      <c r="C812" s="4"/>
      <c r="D812" s="1"/>
      <c r="E812" s="1"/>
      <c r="F812" s="3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 customHeight="1">
      <c r="A813" s="6"/>
      <c r="B813" s="5"/>
      <c r="C813" s="4"/>
      <c r="D813" s="1"/>
      <c r="E813" s="1"/>
      <c r="F813" s="3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 customHeight="1">
      <c r="A814" s="6"/>
      <c r="B814" s="5"/>
      <c r="C814" s="4"/>
      <c r="D814" s="1"/>
      <c r="E814" s="1"/>
      <c r="F814" s="3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 customHeight="1">
      <c r="A815" s="6"/>
      <c r="B815" s="5"/>
      <c r="C815" s="4"/>
      <c r="D815" s="1"/>
      <c r="E815" s="1"/>
      <c r="F815" s="3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 customHeight="1">
      <c r="A816" s="6"/>
      <c r="B816" s="5"/>
      <c r="C816" s="4"/>
      <c r="D816" s="1"/>
      <c r="E816" s="1"/>
      <c r="F816" s="3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 customHeight="1">
      <c r="A817" s="6"/>
      <c r="B817" s="5"/>
      <c r="C817" s="4"/>
      <c r="D817" s="1"/>
      <c r="E817" s="1"/>
      <c r="F817" s="3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 customHeight="1">
      <c r="A818" s="6"/>
      <c r="B818" s="5"/>
      <c r="C818" s="4"/>
      <c r="D818" s="1"/>
      <c r="E818" s="1"/>
      <c r="F818" s="3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 customHeight="1">
      <c r="A819" s="6"/>
      <c r="B819" s="5"/>
      <c r="C819" s="4"/>
      <c r="D819" s="1"/>
      <c r="E819" s="1"/>
      <c r="F819" s="3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 customHeight="1">
      <c r="A820" s="6"/>
      <c r="B820" s="5"/>
      <c r="C820" s="4"/>
      <c r="D820" s="1"/>
      <c r="E820" s="1"/>
      <c r="F820" s="3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 customHeight="1">
      <c r="A821" s="6"/>
      <c r="B821" s="5"/>
      <c r="C821" s="4"/>
      <c r="D821" s="1"/>
      <c r="E821" s="1"/>
      <c r="F821" s="3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 customHeight="1">
      <c r="A822" s="6"/>
      <c r="B822" s="5"/>
      <c r="C822" s="4"/>
      <c r="D822" s="1"/>
      <c r="E822" s="1"/>
      <c r="F822" s="3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 customHeight="1">
      <c r="A823" s="6"/>
      <c r="B823" s="5"/>
      <c r="C823" s="4"/>
      <c r="D823" s="1"/>
      <c r="E823" s="1"/>
      <c r="F823" s="3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 customHeight="1">
      <c r="A824" s="6"/>
      <c r="B824" s="5"/>
      <c r="C824" s="4"/>
      <c r="D824" s="1"/>
      <c r="E824" s="1"/>
      <c r="F824" s="3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 customHeight="1">
      <c r="A825" s="6"/>
      <c r="B825" s="5"/>
      <c r="C825" s="4"/>
      <c r="D825" s="1"/>
      <c r="E825" s="1"/>
      <c r="F825" s="3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 customHeight="1">
      <c r="A826" s="6"/>
      <c r="B826" s="5"/>
      <c r="C826" s="4"/>
      <c r="D826" s="1"/>
      <c r="E826" s="1"/>
      <c r="F826" s="3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 customHeight="1">
      <c r="A827" s="6"/>
      <c r="B827" s="5"/>
      <c r="C827" s="4"/>
      <c r="D827" s="1"/>
      <c r="E827" s="1"/>
      <c r="F827" s="3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 customHeight="1">
      <c r="A828" s="6"/>
      <c r="B828" s="5"/>
      <c r="C828" s="4"/>
      <c r="D828" s="1"/>
      <c r="E828" s="1"/>
      <c r="F828" s="3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 customHeight="1">
      <c r="A829" s="6"/>
      <c r="B829" s="5"/>
      <c r="C829" s="4"/>
      <c r="D829" s="1"/>
      <c r="E829" s="1"/>
      <c r="F829" s="3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 customHeight="1">
      <c r="A830" s="6"/>
      <c r="B830" s="5"/>
      <c r="C830" s="4"/>
      <c r="D830" s="1"/>
      <c r="E830" s="1"/>
      <c r="F830" s="3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 customHeight="1">
      <c r="A831" s="6"/>
      <c r="B831" s="5"/>
      <c r="C831" s="4"/>
      <c r="D831" s="1"/>
      <c r="E831" s="1"/>
      <c r="F831" s="3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 customHeight="1">
      <c r="A832" s="6"/>
      <c r="B832" s="5"/>
      <c r="C832" s="4"/>
      <c r="D832" s="1"/>
      <c r="E832" s="1"/>
      <c r="F832" s="3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 customHeight="1">
      <c r="A833" s="6"/>
      <c r="B833" s="5"/>
      <c r="C833" s="4"/>
      <c r="D833" s="1"/>
      <c r="E833" s="1"/>
      <c r="F833" s="3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 customHeight="1">
      <c r="A834" s="6"/>
      <c r="B834" s="5"/>
      <c r="C834" s="4"/>
      <c r="D834" s="1"/>
      <c r="E834" s="1"/>
      <c r="F834" s="3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 customHeight="1">
      <c r="A835" s="6"/>
      <c r="B835" s="5"/>
      <c r="C835" s="4"/>
      <c r="D835" s="1"/>
      <c r="E835" s="1"/>
      <c r="F835" s="3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 customHeight="1">
      <c r="A836" s="6"/>
      <c r="B836" s="5"/>
      <c r="C836" s="4"/>
      <c r="D836" s="1"/>
      <c r="E836" s="1"/>
      <c r="F836" s="3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 customHeight="1">
      <c r="A837" s="6"/>
      <c r="B837" s="5"/>
      <c r="C837" s="4"/>
      <c r="D837" s="1"/>
      <c r="E837" s="1"/>
      <c r="F837" s="3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 customHeight="1">
      <c r="A838" s="6"/>
      <c r="B838" s="5"/>
      <c r="C838" s="4"/>
      <c r="D838" s="1"/>
      <c r="E838" s="1"/>
      <c r="F838" s="3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 customHeight="1">
      <c r="A839" s="6"/>
      <c r="B839" s="5"/>
      <c r="C839" s="4"/>
      <c r="D839" s="1"/>
      <c r="E839" s="1"/>
      <c r="F839" s="3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 customHeight="1">
      <c r="A840" s="6"/>
      <c r="B840" s="5"/>
      <c r="C840" s="4"/>
      <c r="D840" s="1"/>
      <c r="E840" s="1"/>
      <c r="F840" s="3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 customHeight="1">
      <c r="A841" s="6"/>
      <c r="B841" s="5"/>
      <c r="C841" s="4"/>
      <c r="D841" s="1"/>
      <c r="E841" s="1"/>
      <c r="F841" s="3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 customHeight="1">
      <c r="A842" s="6"/>
      <c r="B842" s="5"/>
      <c r="C842" s="4"/>
      <c r="D842" s="1"/>
      <c r="E842" s="1"/>
      <c r="F842" s="3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 customHeight="1">
      <c r="A843" s="6"/>
      <c r="B843" s="5"/>
      <c r="C843" s="4"/>
      <c r="D843" s="1"/>
      <c r="E843" s="1"/>
      <c r="F843" s="3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 customHeight="1">
      <c r="A844" s="6"/>
      <c r="B844" s="5"/>
      <c r="C844" s="4"/>
      <c r="D844" s="1"/>
      <c r="E844" s="1"/>
      <c r="F844" s="3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 customHeight="1">
      <c r="A845" s="6"/>
      <c r="B845" s="5"/>
      <c r="C845" s="4"/>
      <c r="D845" s="1"/>
      <c r="E845" s="1"/>
      <c r="F845" s="3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 customHeight="1">
      <c r="A846" s="6"/>
      <c r="B846" s="5"/>
      <c r="C846" s="4"/>
      <c r="D846" s="1"/>
      <c r="E846" s="1"/>
      <c r="F846" s="3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 customHeight="1">
      <c r="A847" s="6"/>
      <c r="B847" s="5"/>
      <c r="C847" s="4"/>
      <c r="D847" s="1"/>
      <c r="E847" s="1"/>
      <c r="F847" s="3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 customHeight="1">
      <c r="A848" s="6"/>
      <c r="B848" s="5"/>
      <c r="C848" s="4"/>
      <c r="D848" s="1"/>
      <c r="E848" s="1"/>
      <c r="F848" s="3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 customHeight="1">
      <c r="A849" s="6"/>
      <c r="B849" s="5"/>
      <c r="C849" s="4"/>
      <c r="D849" s="1"/>
      <c r="E849" s="1"/>
      <c r="F849" s="3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 customHeight="1">
      <c r="A850" s="6"/>
      <c r="B850" s="5"/>
      <c r="C850" s="4"/>
      <c r="D850" s="1"/>
      <c r="E850" s="1"/>
      <c r="F850" s="3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 customHeight="1">
      <c r="A851" s="6"/>
      <c r="B851" s="5"/>
      <c r="C851" s="4"/>
      <c r="D851" s="1"/>
      <c r="E851" s="1"/>
      <c r="F851" s="3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 customHeight="1">
      <c r="A852" s="6"/>
      <c r="B852" s="5"/>
      <c r="C852" s="4"/>
      <c r="D852" s="1"/>
      <c r="E852" s="1"/>
      <c r="F852" s="3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 customHeight="1">
      <c r="A853" s="6"/>
      <c r="B853" s="5"/>
      <c r="C853" s="4"/>
      <c r="D853" s="1"/>
      <c r="E853" s="1"/>
      <c r="F853" s="3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 customHeight="1">
      <c r="A854" s="6"/>
      <c r="B854" s="5"/>
      <c r="C854" s="4"/>
      <c r="D854" s="1"/>
      <c r="E854" s="1"/>
      <c r="F854" s="3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 customHeight="1">
      <c r="A855" s="6"/>
      <c r="B855" s="5"/>
      <c r="C855" s="4"/>
      <c r="D855" s="1"/>
      <c r="E855" s="1"/>
      <c r="F855" s="3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 customHeight="1">
      <c r="A856" s="6"/>
      <c r="B856" s="5"/>
      <c r="C856" s="4"/>
      <c r="D856" s="1"/>
      <c r="E856" s="1"/>
      <c r="F856" s="3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 customHeight="1">
      <c r="A857" s="6"/>
      <c r="B857" s="5"/>
      <c r="C857" s="4"/>
      <c r="D857" s="1"/>
      <c r="E857" s="1"/>
      <c r="F857" s="3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 customHeight="1">
      <c r="A858" s="6"/>
      <c r="B858" s="5"/>
      <c r="C858" s="4"/>
      <c r="D858" s="1"/>
      <c r="E858" s="1"/>
      <c r="F858" s="3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 customHeight="1">
      <c r="A859" s="6"/>
      <c r="B859" s="5"/>
      <c r="C859" s="4"/>
      <c r="D859" s="1"/>
      <c r="E859" s="1"/>
      <c r="F859" s="3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 customHeight="1">
      <c r="A860" s="6"/>
      <c r="B860" s="5"/>
      <c r="C860" s="4"/>
      <c r="D860" s="1"/>
      <c r="E860" s="1"/>
      <c r="F860" s="3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 customHeight="1">
      <c r="A861" s="6"/>
      <c r="B861" s="5"/>
      <c r="C861" s="4"/>
      <c r="D861" s="1"/>
      <c r="E861" s="1"/>
      <c r="F861" s="3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 customHeight="1">
      <c r="A862" s="6"/>
      <c r="B862" s="5"/>
      <c r="C862" s="4"/>
      <c r="D862" s="1"/>
      <c r="E862" s="1"/>
      <c r="F862" s="3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 customHeight="1">
      <c r="A863" s="6"/>
      <c r="B863" s="5"/>
      <c r="C863" s="4"/>
      <c r="D863" s="1"/>
      <c r="E863" s="1"/>
      <c r="F863" s="3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 customHeight="1">
      <c r="A864" s="6"/>
      <c r="B864" s="5"/>
      <c r="C864" s="4"/>
      <c r="D864" s="1"/>
      <c r="E864" s="1"/>
      <c r="F864" s="3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 customHeight="1">
      <c r="A865" s="6"/>
      <c r="B865" s="5"/>
      <c r="C865" s="4"/>
      <c r="D865" s="1"/>
      <c r="E865" s="1"/>
      <c r="F865" s="3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 customHeight="1">
      <c r="A866" s="6"/>
      <c r="B866" s="5"/>
      <c r="C866" s="4"/>
      <c r="D866" s="1"/>
      <c r="E866" s="1"/>
      <c r="F866" s="3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 customHeight="1">
      <c r="A867" s="6"/>
      <c r="B867" s="5"/>
      <c r="C867" s="4"/>
      <c r="D867" s="1"/>
      <c r="E867" s="1"/>
      <c r="F867" s="3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 customHeight="1">
      <c r="A868" s="6"/>
      <c r="B868" s="5"/>
      <c r="C868" s="4"/>
      <c r="D868" s="1"/>
      <c r="E868" s="1"/>
      <c r="F868" s="3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 customHeight="1">
      <c r="A869" s="6"/>
      <c r="B869" s="5"/>
      <c r="C869" s="4"/>
      <c r="D869" s="1"/>
      <c r="E869" s="1"/>
      <c r="F869" s="3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 customHeight="1">
      <c r="A870" s="6"/>
      <c r="B870" s="5"/>
      <c r="C870" s="4"/>
      <c r="D870" s="1"/>
      <c r="E870" s="1"/>
      <c r="F870" s="3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 customHeight="1">
      <c r="A871" s="6"/>
      <c r="B871" s="5"/>
      <c r="C871" s="4"/>
      <c r="D871" s="1"/>
      <c r="E871" s="1"/>
      <c r="F871" s="3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 customHeight="1">
      <c r="A872" s="6"/>
      <c r="B872" s="5"/>
      <c r="C872" s="4"/>
      <c r="D872" s="1"/>
      <c r="E872" s="1"/>
      <c r="F872" s="3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 customHeight="1">
      <c r="A873" s="6"/>
      <c r="B873" s="5"/>
      <c r="C873" s="4"/>
      <c r="D873" s="1"/>
      <c r="E873" s="1"/>
      <c r="F873" s="3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 customHeight="1">
      <c r="A874" s="6"/>
      <c r="B874" s="5"/>
      <c r="C874" s="4"/>
      <c r="D874" s="1"/>
      <c r="E874" s="1"/>
      <c r="F874" s="3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 customHeight="1">
      <c r="A875" s="6"/>
      <c r="B875" s="5"/>
      <c r="C875" s="4"/>
      <c r="D875" s="1"/>
      <c r="E875" s="1"/>
      <c r="F875" s="3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 customHeight="1">
      <c r="A876" s="6"/>
      <c r="B876" s="5"/>
      <c r="C876" s="4"/>
      <c r="D876" s="1"/>
      <c r="E876" s="1"/>
      <c r="F876" s="3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 customHeight="1">
      <c r="A877" s="6"/>
      <c r="B877" s="5"/>
      <c r="C877" s="4"/>
      <c r="D877" s="1"/>
      <c r="E877" s="1"/>
      <c r="F877" s="3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 customHeight="1">
      <c r="A878" s="6"/>
      <c r="B878" s="5"/>
      <c r="C878" s="4"/>
      <c r="D878" s="1"/>
      <c r="E878" s="1"/>
      <c r="F878" s="3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 customHeight="1">
      <c r="A879" s="6"/>
      <c r="B879" s="5"/>
      <c r="C879" s="4"/>
      <c r="D879" s="1"/>
      <c r="E879" s="1"/>
      <c r="F879" s="3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 customHeight="1">
      <c r="A880" s="6"/>
      <c r="B880" s="5"/>
      <c r="C880" s="4"/>
      <c r="D880" s="1"/>
      <c r="E880" s="1"/>
      <c r="F880" s="3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 customHeight="1">
      <c r="A881" s="6"/>
      <c r="B881" s="5"/>
      <c r="C881" s="4"/>
      <c r="D881" s="1"/>
      <c r="E881" s="1"/>
      <c r="F881" s="3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 customHeight="1">
      <c r="A882" s="6"/>
      <c r="B882" s="5"/>
      <c r="C882" s="4"/>
      <c r="D882" s="1"/>
      <c r="E882" s="1"/>
      <c r="F882" s="3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 customHeight="1">
      <c r="A883" s="6"/>
      <c r="B883" s="5"/>
      <c r="C883" s="4"/>
      <c r="D883" s="1"/>
      <c r="E883" s="1"/>
      <c r="F883" s="3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 customHeight="1">
      <c r="A884" s="6"/>
      <c r="B884" s="5"/>
      <c r="C884" s="4"/>
      <c r="D884" s="1"/>
      <c r="E884" s="1"/>
      <c r="F884" s="3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 customHeight="1">
      <c r="A885" s="6"/>
      <c r="B885" s="5"/>
      <c r="C885" s="4"/>
      <c r="D885" s="1"/>
      <c r="E885" s="1"/>
      <c r="F885" s="3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 customHeight="1">
      <c r="A886" s="6"/>
      <c r="B886" s="5"/>
      <c r="C886" s="4"/>
      <c r="D886" s="1"/>
      <c r="E886" s="1"/>
      <c r="F886" s="3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 customHeight="1">
      <c r="A887" s="6"/>
      <c r="B887" s="5"/>
      <c r="C887" s="4"/>
      <c r="D887" s="1"/>
      <c r="E887" s="1"/>
      <c r="F887" s="3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 customHeight="1">
      <c r="A888" s="6"/>
      <c r="B888" s="5"/>
      <c r="C888" s="4"/>
      <c r="D888" s="1"/>
      <c r="E888" s="1"/>
      <c r="F888" s="3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 customHeight="1">
      <c r="A889" s="6"/>
      <c r="B889" s="5"/>
      <c r="C889" s="4"/>
      <c r="D889" s="1"/>
      <c r="E889" s="1"/>
      <c r="F889" s="3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 customHeight="1">
      <c r="A890" s="6"/>
      <c r="B890" s="5"/>
      <c r="C890" s="4"/>
      <c r="D890" s="1"/>
      <c r="E890" s="1"/>
      <c r="F890" s="3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 customHeight="1">
      <c r="A891" s="6"/>
      <c r="B891" s="5"/>
      <c r="C891" s="4"/>
      <c r="D891" s="1"/>
      <c r="E891" s="1"/>
      <c r="F891" s="3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 customHeight="1">
      <c r="A892" s="6"/>
      <c r="B892" s="5"/>
      <c r="C892" s="4"/>
      <c r="D892" s="1"/>
      <c r="E892" s="1"/>
      <c r="F892" s="3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 customHeight="1">
      <c r="A893" s="6"/>
      <c r="B893" s="5"/>
      <c r="C893" s="4"/>
      <c r="D893" s="1"/>
      <c r="E893" s="1"/>
      <c r="F893" s="3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 customHeight="1">
      <c r="A894" s="6"/>
      <c r="B894" s="5"/>
      <c r="C894" s="4"/>
      <c r="D894" s="1"/>
      <c r="E894" s="1"/>
      <c r="F894" s="3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 customHeight="1">
      <c r="A895" s="6"/>
      <c r="B895" s="5"/>
      <c r="C895" s="4"/>
      <c r="D895" s="1"/>
      <c r="E895" s="1"/>
      <c r="F895" s="3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 customHeight="1">
      <c r="A896" s="6"/>
      <c r="B896" s="5"/>
      <c r="C896" s="4"/>
      <c r="D896" s="1"/>
      <c r="E896" s="1"/>
      <c r="F896" s="3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 customHeight="1">
      <c r="A897" s="6"/>
      <c r="B897" s="5"/>
      <c r="C897" s="4"/>
      <c r="D897" s="1"/>
      <c r="E897" s="1"/>
      <c r="F897" s="3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 customHeight="1">
      <c r="A898" s="6"/>
      <c r="B898" s="5"/>
      <c r="C898" s="4"/>
      <c r="D898" s="1"/>
      <c r="E898" s="1"/>
      <c r="F898" s="3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 customHeight="1">
      <c r="A899" s="6"/>
      <c r="B899" s="5"/>
      <c r="C899" s="4"/>
      <c r="D899" s="1"/>
      <c r="E899" s="1"/>
      <c r="F899" s="3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 customHeight="1">
      <c r="A900" s="6"/>
      <c r="B900" s="5"/>
      <c r="C900" s="4"/>
      <c r="D900" s="1"/>
      <c r="E900" s="1"/>
      <c r="F900" s="3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 customHeight="1">
      <c r="A901" s="6"/>
      <c r="B901" s="5"/>
      <c r="C901" s="4"/>
      <c r="D901" s="1"/>
      <c r="E901" s="1"/>
      <c r="F901" s="3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 customHeight="1">
      <c r="A902" s="6"/>
      <c r="B902" s="5"/>
      <c r="C902" s="4"/>
      <c r="D902" s="1"/>
      <c r="E902" s="1"/>
      <c r="F902" s="3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 customHeight="1">
      <c r="A903" s="6"/>
      <c r="B903" s="5"/>
      <c r="C903" s="4"/>
      <c r="D903" s="1"/>
      <c r="E903" s="1"/>
      <c r="F903" s="3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 customHeight="1">
      <c r="A904" s="6"/>
      <c r="B904" s="5"/>
      <c r="C904" s="4"/>
      <c r="D904" s="1"/>
      <c r="E904" s="1"/>
      <c r="F904" s="3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 customHeight="1">
      <c r="A905" s="6"/>
      <c r="B905" s="5"/>
      <c r="C905" s="4"/>
      <c r="D905" s="1"/>
      <c r="E905" s="1"/>
      <c r="F905" s="3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 customHeight="1">
      <c r="A906" s="6"/>
      <c r="B906" s="5"/>
      <c r="C906" s="4"/>
      <c r="D906" s="1"/>
      <c r="E906" s="1"/>
      <c r="F906" s="3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 customHeight="1">
      <c r="A907" s="6"/>
      <c r="B907" s="5"/>
      <c r="C907" s="4"/>
      <c r="D907" s="1"/>
      <c r="E907" s="1"/>
      <c r="F907" s="3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 customHeight="1">
      <c r="A908" s="6"/>
      <c r="B908" s="5"/>
      <c r="C908" s="4"/>
      <c r="D908" s="1"/>
      <c r="E908" s="1"/>
      <c r="F908" s="3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 customHeight="1">
      <c r="A909" s="6"/>
      <c r="B909" s="5"/>
      <c r="C909" s="4"/>
      <c r="D909" s="1"/>
      <c r="E909" s="1"/>
      <c r="F909" s="3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 customHeight="1">
      <c r="A910" s="6"/>
      <c r="B910" s="5"/>
      <c r="C910" s="4"/>
      <c r="D910" s="1"/>
      <c r="E910" s="1"/>
      <c r="F910" s="3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 customHeight="1">
      <c r="A911" s="6"/>
      <c r="B911" s="5"/>
      <c r="C911" s="4"/>
      <c r="D911" s="1"/>
      <c r="E911" s="1"/>
      <c r="F911" s="3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 customHeight="1">
      <c r="A912" s="6"/>
      <c r="B912" s="5"/>
      <c r="C912" s="4"/>
      <c r="D912" s="1"/>
      <c r="E912" s="1"/>
      <c r="F912" s="3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 customHeight="1">
      <c r="A913" s="6"/>
      <c r="B913" s="5"/>
      <c r="C913" s="4"/>
      <c r="D913" s="1"/>
      <c r="E913" s="1"/>
      <c r="F913" s="3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 customHeight="1">
      <c r="A914" s="6"/>
      <c r="B914" s="5"/>
      <c r="C914" s="4"/>
      <c r="D914" s="1"/>
      <c r="E914" s="1"/>
      <c r="F914" s="3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 customHeight="1">
      <c r="A915" s="6"/>
      <c r="B915" s="5"/>
      <c r="C915" s="4"/>
      <c r="D915" s="1"/>
      <c r="E915" s="1"/>
      <c r="F915" s="3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 customHeight="1">
      <c r="A916" s="6"/>
      <c r="B916" s="5"/>
      <c r="C916" s="4"/>
      <c r="D916" s="1"/>
      <c r="E916" s="1"/>
      <c r="F916" s="3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 customHeight="1">
      <c r="A917" s="6"/>
      <c r="B917" s="5"/>
      <c r="C917" s="4"/>
      <c r="D917" s="1"/>
      <c r="E917" s="1"/>
      <c r="F917" s="3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 customHeight="1">
      <c r="A918" s="6"/>
      <c r="B918" s="5"/>
      <c r="C918" s="4"/>
      <c r="D918" s="1"/>
      <c r="E918" s="1"/>
      <c r="F918" s="3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 customHeight="1">
      <c r="A919" s="6"/>
      <c r="B919" s="5"/>
      <c r="C919" s="4"/>
      <c r="D919" s="1"/>
      <c r="E919" s="1"/>
      <c r="F919" s="3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 customHeight="1">
      <c r="A920" s="6"/>
      <c r="B920" s="5"/>
      <c r="C920" s="4"/>
      <c r="D920" s="1"/>
      <c r="E920" s="1"/>
      <c r="F920" s="3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 customHeight="1">
      <c r="A921" s="6"/>
      <c r="B921" s="5"/>
      <c r="C921" s="4"/>
      <c r="D921" s="1"/>
      <c r="E921" s="1"/>
      <c r="F921" s="3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 customHeight="1">
      <c r="A922" s="6"/>
      <c r="B922" s="5"/>
      <c r="C922" s="4"/>
      <c r="D922" s="1"/>
      <c r="E922" s="1"/>
      <c r="F922" s="3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 customHeight="1">
      <c r="A923" s="6"/>
      <c r="B923" s="5"/>
      <c r="C923" s="4"/>
      <c r="D923" s="1"/>
      <c r="E923" s="1"/>
      <c r="F923" s="3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 customHeight="1">
      <c r="A924" s="6"/>
      <c r="B924" s="5"/>
      <c r="C924" s="4"/>
      <c r="D924" s="1"/>
      <c r="E924" s="1"/>
      <c r="F924" s="3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 customHeight="1">
      <c r="A925" s="6"/>
      <c r="B925" s="5"/>
      <c r="C925" s="4"/>
      <c r="D925" s="1"/>
      <c r="E925" s="1"/>
      <c r="F925" s="3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 customHeight="1">
      <c r="A926" s="6"/>
      <c r="B926" s="5"/>
      <c r="C926" s="4"/>
      <c r="D926" s="1"/>
      <c r="E926" s="1"/>
      <c r="F926" s="3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 customHeight="1">
      <c r="A927" s="6"/>
      <c r="B927" s="5"/>
      <c r="C927" s="4"/>
      <c r="D927" s="1"/>
      <c r="E927" s="1"/>
      <c r="F927" s="3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 customHeight="1">
      <c r="A928" s="6"/>
      <c r="B928" s="5"/>
      <c r="C928" s="4"/>
      <c r="D928" s="1"/>
      <c r="E928" s="1"/>
      <c r="F928" s="3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 customHeight="1">
      <c r="A929" s="6"/>
      <c r="B929" s="5"/>
      <c r="C929" s="4"/>
      <c r="D929" s="1"/>
      <c r="E929" s="1"/>
      <c r="F929" s="3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 customHeight="1">
      <c r="A930" s="6"/>
      <c r="B930" s="5"/>
      <c r="C930" s="4"/>
      <c r="D930" s="1"/>
      <c r="E930" s="1"/>
      <c r="F930" s="3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 customHeight="1">
      <c r="A931" s="6"/>
      <c r="B931" s="5"/>
      <c r="C931" s="4"/>
      <c r="D931" s="1"/>
      <c r="E931" s="1"/>
      <c r="F931" s="3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 customHeight="1">
      <c r="A932" s="6"/>
      <c r="B932" s="5"/>
      <c r="C932" s="4"/>
      <c r="D932" s="1"/>
      <c r="E932" s="1"/>
      <c r="F932" s="3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 customHeight="1">
      <c r="A933" s="6"/>
      <c r="B933" s="5"/>
      <c r="C933" s="4"/>
      <c r="D933" s="1"/>
      <c r="E933" s="1"/>
      <c r="F933" s="3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 customHeight="1">
      <c r="A934" s="6"/>
      <c r="B934" s="5"/>
      <c r="C934" s="4"/>
      <c r="D934" s="1"/>
      <c r="E934" s="1"/>
      <c r="F934" s="3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 customHeight="1">
      <c r="A935" s="6"/>
      <c r="B935" s="5"/>
      <c r="C935" s="4"/>
      <c r="D935" s="1"/>
      <c r="E935" s="1"/>
      <c r="F935" s="3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 customHeight="1">
      <c r="A936" s="6"/>
      <c r="B936" s="5"/>
      <c r="C936" s="4"/>
      <c r="D936" s="1"/>
      <c r="E936" s="1"/>
      <c r="F936" s="3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 customHeight="1">
      <c r="A937" s="6"/>
      <c r="B937" s="5"/>
      <c r="C937" s="4"/>
      <c r="D937" s="1"/>
      <c r="E937" s="1"/>
      <c r="F937" s="3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 customHeight="1">
      <c r="A938" s="6"/>
      <c r="B938" s="5"/>
      <c r="C938" s="4"/>
      <c r="D938" s="1"/>
      <c r="E938" s="1"/>
      <c r="F938" s="3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 customHeight="1">
      <c r="A939" s="6"/>
      <c r="B939" s="5"/>
      <c r="C939" s="4"/>
      <c r="D939" s="1"/>
      <c r="E939" s="1"/>
      <c r="F939" s="3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 customHeight="1">
      <c r="A940" s="6"/>
      <c r="B940" s="5"/>
      <c r="C940" s="4"/>
      <c r="D940" s="1"/>
      <c r="E940" s="1"/>
      <c r="F940" s="3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 customHeight="1">
      <c r="A941" s="6"/>
      <c r="B941" s="5"/>
      <c r="C941" s="4"/>
      <c r="D941" s="1"/>
      <c r="E941" s="1"/>
      <c r="F941" s="3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 customHeight="1">
      <c r="A942" s="6"/>
      <c r="B942" s="5"/>
      <c r="C942" s="4"/>
      <c r="D942" s="1"/>
      <c r="E942" s="1"/>
      <c r="F942" s="3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 customHeight="1">
      <c r="A943" s="6"/>
      <c r="B943" s="5"/>
      <c r="C943" s="4"/>
      <c r="D943" s="1"/>
      <c r="E943" s="1"/>
      <c r="F943" s="3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 customHeight="1">
      <c r="A944" s="6"/>
      <c r="B944" s="5"/>
      <c r="C944" s="4"/>
      <c r="D944" s="1"/>
      <c r="E944" s="1"/>
      <c r="F944" s="3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 customHeight="1">
      <c r="A945" s="6"/>
      <c r="B945" s="5"/>
      <c r="C945" s="4"/>
      <c r="D945" s="1"/>
      <c r="E945" s="1"/>
      <c r="F945" s="3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 customHeight="1">
      <c r="A946" s="6"/>
      <c r="B946" s="5"/>
      <c r="C946" s="4"/>
      <c r="D946" s="1"/>
      <c r="E946" s="1"/>
      <c r="F946" s="3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 customHeight="1">
      <c r="A947" s="6"/>
      <c r="B947" s="5"/>
      <c r="C947" s="4"/>
      <c r="D947" s="1"/>
      <c r="E947" s="1"/>
      <c r="F947" s="3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 customHeight="1">
      <c r="A948" s="6"/>
      <c r="B948" s="5"/>
      <c r="C948" s="4"/>
      <c r="D948" s="1"/>
      <c r="E948" s="1"/>
      <c r="F948" s="3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 customHeight="1">
      <c r="A949" s="6"/>
      <c r="B949" s="5"/>
      <c r="C949" s="4"/>
      <c r="D949" s="1"/>
      <c r="E949" s="1"/>
      <c r="F949" s="3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 customHeight="1">
      <c r="A950" s="6"/>
      <c r="B950" s="5"/>
      <c r="C950" s="4"/>
      <c r="D950" s="1"/>
      <c r="E950" s="1"/>
      <c r="F950" s="3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 customHeight="1">
      <c r="A951" s="6"/>
      <c r="B951" s="5"/>
      <c r="C951" s="4"/>
      <c r="D951" s="1"/>
      <c r="E951" s="1"/>
      <c r="F951" s="3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 customHeight="1">
      <c r="A952" s="6"/>
      <c r="B952" s="5"/>
      <c r="C952" s="4"/>
      <c r="D952" s="1"/>
      <c r="E952" s="1"/>
      <c r="F952" s="3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 customHeight="1">
      <c r="A953" s="6"/>
      <c r="B953" s="5"/>
      <c r="C953" s="4"/>
      <c r="D953" s="1"/>
      <c r="E953" s="1"/>
      <c r="F953" s="3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 customHeight="1">
      <c r="A954" s="6"/>
      <c r="B954" s="5"/>
      <c r="C954" s="4"/>
      <c r="D954" s="1"/>
      <c r="E954" s="1"/>
      <c r="F954" s="3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 customHeight="1">
      <c r="A955" s="6"/>
      <c r="B955" s="5"/>
      <c r="C955" s="4"/>
      <c r="D955" s="1"/>
      <c r="E955" s="1"/>
      <c r="F955" s="3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 customHeight="1">
      <c r="A956" s="6"/>
      <c r="B956" s="5"/>
      <c r="C956" s="4"/>
      <c r="D956" s="1"/>
      <c r="E956" s="1"/>
      <c r="F956" s="3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 customHeight="1">
      <c r="A957" s="6"/>
      <c r="B957" s="5"/>
      <c r="C957" s="4"/>
      <c r="D957" s="1"/>
      <c r="E957" s="1"/>
      <c r="F957" s="3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 customHeight="1">
      <c r="A958" s="6"/>
      <c r="B958" s="5"/>
      <c r="C958" s="4"/>
      <c r="D958" s="1"/>
      <c r="E958" s="1"/>
      <c r="F958" s="3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 customHeight="1">
      <c r="A959" s="6"/>
      <c r="B959" s="5"/>
      <c r="C959" s="4"/>
      <c r="D959" s="1"/>
      <c r="E959" s="1"/>
      <c r="F959" s="3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 customHeight="1">
      <c r="A960" s="6"/>
      <c r="B960" s="5"/>
      <c r="C960" s="4"/>
      <c r="D960" s="1"/>
      <c r="E960" s="1"/>
      <c r="F960" s="3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 customHeight="1">
      <c r="A961" s="6"/>
      <c r="B961" s="5"/>
      <c r="C961" s="4"/>
      <c r="D961" s="1"/>
      <c r="E961" s="1"/>
      <c r="F961" s="3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 customHeight="1">
      <c r="A962" s="6"/>
      <c r="B962" s="5"/>
      <c r="C962" s="4"/>
      <c r="D962" s="1"/>
      <c r="E962" s="1"/>
      <c r="F962" s="3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 customHeight="1">
      <c r="A963" s="6"/>
      <c r="B963" s="5"/>
      <c r="C963" s="4"/>
      <c r="D963" s="1"/>
      <c r="E963" s="1"/>
      <c r="F963" s="3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 customHeight="1">
      <c r="A964" s="6"/>
      <c r="B964" s="5"/>
      <c r="C964" s="4"/>
      <c r="D964" s="1"/>
      <c r="E964" s="1"/>
      <c r="F964" s="3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 customHeight="1">
      <c r="A965" s="6"/>
      <c r="B965" s="5"/>
      <c r="C965" s="4"/>
      <c r="D965" s="1"/>
      <c r="E965" s="1"/>
      <c r="F965" s="3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 customHeight="1">
      <c r="A966" s="6"/>
      <c r="B966" s="5"/>
      <c r="C966" s="4"/>
      <c r="D966" s="1"/>
      <c r="E966" s="1"/>
      <c r="F966" s="3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 customHeight="1">
      <c r="A967" s="6"/>
      <c r="B967" s="5"/>
      <c r="C967" s="4"/>
      <c r="D967" s="1"/>
      <c r="E967" s="1"/>
      <c r="F967" s="3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 customHeight="1">
      <c r="A968" s="6"/>
      <c r="B968" s="5"/>
      <c r="C968" s="4"/>
      <c r="D968" s="1"/>
      <c r="E968" s="1"/>
      <c r="F968" s="3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 customHeight="1">
      <c r="A969" s="6"/>
      <c r="B969" s="5"/>
      <c r="C969" s="4"/>
      <c r="D969" s="1"/>
      <c r="E969" s="1"/>
      <c r="F969" s="3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 customHeight="1">
      <c r="A970" s="6"/>
      <c r="B970" s="5"/>
      <c r="C970" s="4"/>
      <c r="D970" s="1"/>
      <c r="E970" s="1"/>
      <c r="F970" s="3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 customHeight="1">
      <c r="A971" s="6"/>
      <c r="B971" s="5"/>
      <c r="C971" s="4"/>
      <c r="D971" s="1"/>
      <c r="E971" s="1"/>
      <c r="F971" s="3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 customHeight="1">
      <c r="A972" s="6"/>
      <c r="B972" s="5"/>
      <c r="C972" s="4"/>
      <c r="D972" s="1"/>
      <c r="E972" s="1"/>
      <c r="F972" s="3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 customHeight="1">
      <c r="A973" s="6"/>
      <c r="B973" s="5"/>
      <c r="C973" s="4"/>
      <c r="D973" s="1"/>
      <c r="E973" s="1"/>
      <c r="F973" s="3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 customHeight="1">
      <c r="A974" s="6"/>
      <c r="B974" s="5"/>
      <c r="C974" s="4"/>
      <c r="D974" s="1"/>
      <c r="E974" s="1"/>
      <c r="F974" s="3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 customHeight="1">
      <c r="A975" s="6"/>
      <c r="B975" s="5"/>
      <c r="C975" s="4"/>
      <c r="D975" s="1"/>
      <c r="E975" s="1"/>
      <c r="F975" s="3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 customHeight="1">
      <c r="A976" s="6"/>
      <c r="B976" s="5"/>
      <c r="C976" s="4"/>
      <c r="D976" s="1"/>
      <c r="E976" s="1"/>
      <c r="F976" s="3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 customHeight="1">
      <c r="A977" s="6"/>
      <c r="B977" s="5"/>
      <c r="C977" s="4"/>
      <c r="D977" s="1"/>
      <c r="E977" s="1"/>
      <c r="F977" s="3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 customHeight="1">
      <c r="A978" s="6"/>
      <c r="B978" s="5"/>
      <c r="C978" s="4"/>
      <c r="D978" s="1"/>
      <c r="E978" s="1"/>
      <c r="F978" s="3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 customHeight="1">
      <c r="A979" s="6"/>
      <c r="B979" s="5"/>
      <c r="C979" s="4"/>
      <c r="D979" s="1"/>
      <c r="E979" s="1"/>
      <c r="F979" s="3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 customHeight="1">
      <c r="A980" s="6"/>
      <c r="B980" s="5"/>
      <c r="C980" s="4"/>
      <c r="D980" s="1"/>
      <c r="E980" s="1"/>
      <c r="F980" s="3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 customHeight="1">
      <c r="A981" s="6"/>
      <c r="B981" s="5"/>
      <c r="C981" s="4"/>
      <c r="D981" s="1"/>
      <c r="E981" s="1"/>
      <c r="F981" s="3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 customHeight="1">
      <c r="A982" s="6"/>
      <c r="B982" s="5"/>
      <c r="C982" s="4"/>
      <c r="D982" s="1"/>
      <c r="E982" s="1"/>
      <c r="F982" s="3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 customHeight="1">
      <c r="A983" s="6"/>
      <c r="B983" s="5"/>
      <c r="C983" s="4"/>
      <c r="D983" s="1"/>
      <c r="E983" s="1"/>
      <c r="F983" s="3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 customHeight="1">
      <c r="A984" s="6"/>
      <c r="B984" s="5"/>
      <c r="C984" s="4"/>
      <c r="D984" s="1"/>
      <c r="E984" s="1"/>
      <c r="F984" s="3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 customHeight="1">
      <c r="A985" s="6"/>
      <c r="B985" s="5"/>
      <c r="C985" s="4"/>
      <c r="D985" s="1"/>
      <c r="E985" s="1"/>
      <c r="F985" s="3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 customHeight="1">
      <c r="A986" s="6"/>
      <c r="B986" s="5"/>
      <c r="C986" s="4"/>
      <c r="D986" s="1"/>
      <c r="E986" s="1"/>
      <c r="F986" s="3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 customHeight="1">
      <c r="A987" s="6"/>
      <c r="B987" s="5"/>
      <c r="C987" s="4"/>
      <c r="D987" s="1"/>
      <c r="E987" s="1"/>
      <c r="F987" s="3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 customHeight="1">
      <c r="A988" s="6"/>
      <c r="B988" s="5"/>
      <c r="C988" s="4"/>
      <c r="D988" s="1"/>
      <c r="E988" s="1"/>
      <c r="F988" s="3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 customHeight="1">
      <c r="A989" s="6"/>
      <c r="B989" s="5"/>
      <c r="C989" s="4"/>
      <c r="D989" s="1"/>
      <c r="E989" s="1"/>
      <c r="F989" s="3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 customHeight="1">
      <c r="A990" s="6"/>
      <c r="B990" s="5"/>
      <c r="C990" s="4"/>
      <c r="D990" s="1"/>
      <c r="E990" s="1"/>
      <c r="F990" s="3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 customHeight="1">
      <c r="A991" s="6"/>
      <c r="B991" s="5"/>
      <c r="C991" s="4"/>
      <c r="D991" s="1"/>
      <c r="E991" s="1"/>
      <c r="F991" s="3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 customHeight="1">
      <c r="A992" s="6"/>
      <c r="B992" s="5"/>
      <c r="C992" s="4"/>
      <c r="D992" s="1"/>
      <c r="E992" s="1"/>
      <c r="F992" s="3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 customHeight="1">
      <c r="A993" s="6"/>
      <c r="B993" s="5"/>
      <c r="C993" s="4"/>
      <c r="D993" s="1"/>
      <c r="E993" s="1"/>
      <c r="F993" s="3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 customHeight="1">
      <c r="A994" s="6"/>
      <c r="B994" s="5"/>
      <c r="C994" s="4"/>
      <c r="D994" s="1"/>
      <c r="E994" s="1"/>
      <c r="F994" s="3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 customHeight="1">
      <c r="A995" s="6"/>
      <c r="B995" s="5"/>
      <c r="C995" s="4"/>
      <c r="D995" s="1"/>
      <c r="E995" s="1"/>
      <c r="F995" s="3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 customHeight="1">
      <c r="A996" s="6"/>
      <c r="B996" s="5"/>
      <c r="C996" s="4"/>
      <c r="D996" s="1"/>
      <c r="E996" s="1"/>
      <c r="F996" s="3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 customHeight="1">
      <c r="A997" s="6"/>
      <c r="B997" s="5"/>
      <c r="C997" s="4"/>
      <c r="D997" s="1"/>
      <c r="E997" s="1"/>
      <c r="F997" s="3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 customHeight="1">
      <c r="A998" s="6"/>
      <c r="B998" s="5"/>
      <c r="C998" s="4"/>
      <c r="D998" s="1"/>
      <c r="E998" s="1"/>
      <c r="F998" s="3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 customHeight="1">
      <c r="A999" s="6"/>
      <c r="B999" s="5"/>
      <c r="C999" s="4"/>
      <c r="D999" s="1"/>
      <c r="E999" s="1"/>
      <c r="F999" s="3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 customHeight="1">
      <c r="A1000" s="6"/>
      <c r="B1000" s="5"/>
      <c r="C1000" s="4"/>
      <c r="D1000" s="1"/>
      <c r="E1000" s="1"/>
      <c r="F1000" s="3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sheetProtection algorithmName="SHA-512" hashValue="4A++KB21ojv9HQLlgrBmLTKe75NbnNJa+rGi34BDqdQhX3ze2MlPg+IT0OWrEyyujca5mUAWFMA80rG+apsijQ==" saltValue="h8iolg9EjR2IaKHLpy1UhQ==" spinCount="100000" sheet="1" objects="1"/>
  <mergeCells count="511">
    <mergeCell ref="I4:J4"/>
    <mergeCell ref="I5:J5"/>
    <mergeCell ref="C6:D6"/>
    <mergeCell ref="C7:D7"/>
    <mergeCell ref="C8:E8"/>
    <mergeCell ref="F8:G8"/>
    <mergeCell ref="F12:G12"/>
    <mergeCell ref="C13:E13"/>
    <mergeCell ref="F13:G13"/>
    <mergeCell ref="D1:E1"/>
    <mergeCell ref="F1:G1"/>
    <mergeCell ref="D2:E2"/>
    <mergeCell ref="D3:E3"/>
    <mergeCell ref="C17:E17"/>
    <mergeCell ref="F17:G17"/>
    <mergeCell ref="C18:E18"/>
    <mergeCell ref="F18:G18"/>
    <mergeCell ref="C9:E9"/>
    <mergeCell ref="C10:E10"/>
    <mergeCell ref="F10:G10"/>
    <mergeCell ref="C11:E11"/>
    <mergeCell ref="F11:G11"/>
    <mergeCell ref="C12:E12"/>
    <mergeCell ref="C22:E22"/>
    <mergeCell ref="F22:G22"/>
    <mergeCell ref="C23:E23"/>
    <mergeCell ref="F23:G23"/>
    <mergeCell ref="C14:E14"/>
    <mergeCell ref="F14:G14"/>
    <mergeCell ref="C15:E15"/>
    <mergeCell ref="F15:G15"/>
    <mergeCell ref="C16:E16"/>
    <mergeCell ref="F16:G16"/>
    <mergeCell ref="C19:E19"/>
    <mergeCell ref="F19:G19"/>
    <mergeCell ref="C20:E20"/>
    <mergeCell ref="F20:G20"/>
    <mergeCell ref="C21:E21"/>
    <mergeCell ref="F21:G21"/>
    <mergeCell ref="C33:E33"/>
    <mergeCell ref="F33:G33"/>
    <mergeCell ref="C24:E24"/>
    <mergeCell ref="F24:G24"/>
    <mergeCell ref="C25:E25"/>
    <mergeCell ref="F25:G25"/>
    <mergeCell ref="C26:E26"/>
    <mergeCell ref="C27:E27"/>
    <mergeCell ref="F27:G27"/>
    <mergeCell ref="C28:E28"/>
    <mergeCell ref="C38:E38"/>
    <mergeCell ref="F38:G38"/>
    <mergeCell ref="C29:E29"/>
    <mergeCell ref="F29:G29"/>
    <mergeCell ref="C30:E30"/>
    <mergeCell ref="F30:G30"/>
    <mergeCell ref="C31:E31"/>
    <mergeCell ref="F31:G31"/>
    <mergeCell ref="C32:E32"/>
    <mergeCell ref="F32:G32"/>
    <mergeCell ref="C43:E43"/>
    <mergeCell ref="F43:G43"/>
    <mergeCell ref="C34:E34"/>
    <mergeCell ref="F34:G34"/>
    <mergeCell ref="C35:E35"/>
    <mergeCell ref="F35:G35"/>
    <mergeCell ref="C36:E36"/>
    <mergeCell ref="F36:G36"/>
    <mergeCell ref="C37:E37"/>
    <mergeCell ref="F37:G37"/>
    <mergeCell ref="C48:E48"/>
    <mergeCell ref="F48:G48"/>
    <mergeCell ref="C39:E39"/>
    <mergeCell ref="F39:G39"/>
    <mergeCell ref="C40:E40"/>
    <mergeCell ref="F40:G40"/>
    <mergeCell ref="C41:E41"/>
    <mergeCell ref="F41:G41"/>
    <mergeCell ref="C42:E42"/>
    <mergeCell ref="F42:G42"/>
    <mergeCell ref="C53:E53"/>
    <mergeCell ref="F53:G53"/>
    <mergeCell ref="C44:E44"/>
    <mergeCell ref="F44:G44"/>
    <mergeCell ref="C45:E45"/>
    <mergeCell ref="F45:G45"/>
    <mergeCell ref="C46:E46"/>
    <mergeCell ref="F46:G46"/>
    <mergeCell ref="C47:E47"/>
    <mergeCell ref="F47:G47"/>
    <mergeCell ref="C58:E58"/>
    <mergeCell ref="F58:G58"/>
    <mergeCell ref="C49:E49"/>
    <mergeCell ref="F49:G49"/>
    <mergeCell ref="C50:E50"/>
    <mergeCell ref="F50:G50"/>
    <mergeCell ref="C51:E51"/>
    <mergeCell ref="F51:G51"/>
    <mergeCell ref="C52:E52"/>
    <mergeCell ref="F52:G52"/>
    <mergeCell ref="C63:E63"/>
    <mergeCell ref="F63:G63"/>
    <mergeCell ref="C54:E54"/>
    <mergeCell ref="F54:G54"/>
    <mergeCell ref="C55:E55"/>
    <mergeCell ref="F55:G55"/>
    <mergeCell ref="C56:E56"/>
    <mergeCell ref="F56:G56"/>
    <mergeCell ref="C57:E57"/>
    <mergeCell ref="F57:G57"/>
    <mergeCell ref="C68:E68"/>
    <mergeCell ref="F68:G68"/>
    <mergeCell ref="C59:E59"/>
    <mergeCell ref="F59:G59"/>
    <mergeCell ref="C60:E60"/>
    <mergeCell ref="F60:G60"/>
    <mergeCell ref="C61:E61"/>
    <mergeCell ref="F61:G61"/>
    <mergeCell ref="C62:E62"/>
    <mergeCell ref="F62:G62"/>
    <mergeCell ref="C73:E73"/>
    <mergeCell ref="F73:G73"/>
    <mergeCell ref="C64:E64"/>
    <mergeCell ref="F64:G64"/>
    <mergeCell ref="C65:E65"/>
    <mergeCell ref="F65:G65"/>
    <mergeCell ref="C66:E66"/>
    <mergeCell ref="F66:G66"/>
    <mergeCell ref="C67:E67"/>
    <mergeCell ref="F67:G67"/>
    <mergeCell ref="C78:E78"/>
    <mergeCell ref="F78:G78"/>
    <mergeCell ref="C69:E69"/>
    <mergeCell ref="F69:G69"/>
    <mergeCell ref="C70:E70"/>
    <mergeCell ref="F70:G70"/>
    <mergeCell ref="C71:E71"/>
    <mergeCell ref="F71:G71"/>
    <mergeCell ref="C72:E72"/>
    <mergeCell ref="F72:G72"/>
    <mergeCell ref="C83:E83"/>
    <mergeCell ref="F83:G83"/>
    <mergeCell ref="C74:E74"/>
    <mergeCell ref="F74:G74"/>
    <mergeCell ref="C75:E75"/>
    <mergeCell ref="F75:G75"/>
    <mergeCell ref="C76:E76"/>
    <mergeCell ref="F76:G76"/>
    <mergeCell ref="C77:E77"/>
    <mergeCell ref="F77:G77"/>
    <mergeCell ref="D89:E89"/>
    <mergeCell ref="F89:G89"/>
    <mergeCell ref="C79:E79"/>
    <mergeCell ref="F79:G79"/>
    <mergeCell ref="C80:E80"/>
    <mergeCell ref="F80:G80"/>
    <mergeCell ref="C81:E81"/>
    <mergeCell ref="F81:G81"/>
    <mergeCell ref="C82:E82"/>
    <mergeCell ref="F82:G82"/>
    <mergeCell ref="C84:E84"/>
    <mergeCell ref="F84:G84"/>
    <mergeCell ref="C85:E85"/>
    <mergeCell ref="F85:G85"/>
    <mergeCell ref="F86:G86"/>
    <mergeCell ref="F87:G87"/>
    <mergeCell ref="C101:E101"/>
    <mergeCell ref="F101:G101"/>
    <mergeCell ref="D90:E90"/>
    <mergeCell ref="D91:E91"/>
    <mergeCell ref="D92:E92"/>
    <mergeCell ref="C94:D94"/>
    <mergeCell ref="E94:G94"/>
    <mergeCell ref="C95:D95"/>
    <mergeCell ref="E95:G95"/>
    <mergeCell ref="C96:E96"/>
    <mergeCell ref="C106:E106"/>
    <mergeCell ref="F106:G106"/>
    <mergeCell ref="C97:E97"/>
    <mergeCell ref="F97:G97"/>
    <mergeCell ref="C98:E98"/>
    <mergeCell ref="F98:G98"/>
    <mergeCell ref="C99:E99"/>
    <mergeCell ref="F99:G99"/>
    <mergeCell ref="C100:E100"/>
    <mergeCell ref="F100:G100"/>
    <mergeCell ref="C111:E111"/>
    <mergeCell ref="F111:G11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16:E116"/>
    <mergeCell ref="F116:G11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21:E121"/>
    <mergeCell ref="F121:G12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26:E126"/>
    <mergeCell ref="F126:G12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31:E131"/>
    <mergeCell ref="F131:G13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36:E136"/>
    <mergeCell ref="F136:G13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41:E141"/>
    <mergeCell ref="F141:G14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46:E146"/>
    <mergeCell ref="F146:G14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51:E151"/>
    <mergeCell ref="F151:G15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56:E156"/>
    <mergeCell ref="F156:G15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61:E161"/>
    <mergeCell ref="F161:G16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66:E166"/>
    <mergeCell ref="F166:G16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71:E171"/>
    <mergeCell ref="F171:G17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76:E176"/>
    <mergeCell ref="F176:G17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81:E181"/>
    <mergeCell ref="F181:G18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D189:E189"/>
    <mergeCell ref="F189:G189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E195:G195"/>
    <mergeCell ref="D197:E197"/>
    <mergeCell ref="C182:E182"/>
    <mergeCell ref="F182:G182"/>
    <mergeCell ref="C183:E183"/>
    <mergeCell ref="F183:G183"/>
    <mergeCell ref="C184:E184"/>
    <mergeCell ref="F184:G184"/>
    <mergeCell ref="C185:G185"/>
    <mergeCell ref="F187:G187"/>
    <mergeCell ref="F202:G202"/>
    <mergeCell ref="C203:E203"/>
    <mergeCell ref="F203:G203"/>
    <mergeCell ref="D190:E190"/>
    <mergeCell ref="D191:E191"/>
    <mergeCell ref="D192:E192"/>
    <mergeCell ref="D193:E193"/>
    <mergeCell ref="C194:D194"/>
    <mergeCell ref="E194:G194"/>
    <mergeCell ref="C195:D195"/>
    <mergeCell ref="F209:G209"/>
    <mergeCell ref="C210:E210"/>
    <mergeCell ref="F210:G210"/>
    <mergeCell ref="C199:E199"/>
    <mergeCell ref="F199:G199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06:E206"/>
    <mergeCell ref="F206:G206"/>
    <mergeCell ref="C207:E207"/>
    <mergeCell ref="F207:G207"/>
    <mergeCell ref="C208:E208"/>
    <mergeCell ref="F208:G208"/>
    <mergeCell ref="C209:E209"/>
    <mergeCell ref="F226:G226"/>
    <mergeCell ref="C227:D227"/>
    <mergeCell ref="F227:G227"/>
    <mergeCell ref="C214:E214"/>
    <mergeCell ref="F214:G214"/>
    <mergeCell ref="C215:E215"/>
    <mergeCell ref="F215:G215"/>
    <mergeCell ref="C216:E216"/>
    <mergeCell ref="F216:G216"/>
    <mergeCell ref="C217:E217"/>
    <mergeCell ref="F235:G235"/>
    <mergeCell ref="C236:E236"/>
    <mergeCell ref="F236:G236"/>
    <mergeCell ref="C219:E219"/>
    <mergeCell ref="F219:G219"/>
    <mergeCell ref="C220:E220"/>
    <mergeCell ref="F220:G220"/>
    <mergeCell ref="C222:E222"/>
    <mergeCell ref="F222:G222"/>
    <mergeCell ref="C226:D226"/>
    <mergeCell ref="C240:E240"/>
    <mergeCell ref="C241:E241"/>
    <mergeCell ref="C242:D242"/>
    <mergeCell ref="C228:D228"/>
    <mergeCell ref="F228:G228"/>
    <mergeCell ref="C229:D229"/>
    <mergeCell ref="F229:G229"/>
    <mergeCell ref="C230:D230"/>
    <mergeCell ref="F230:G230"/>
    <mergeCell ref="C235:E235"/>
    <mergeCell ref="C246:E246"/>
    <mergeCell ref="F246:G246"/>
    <mergeCell ref="C247:E247"/>
    <mergeCell ref="F247:G247"/>
    <mergeCell ref="C237:E237"/>
    <mergeCell ref="F237:G237"/>
    <mergeCell ref="C238:E238"/>
    <mergeCell ref="F238:G238"/>
    <mergeCell ref="C239:E239"/>
    <mergeCell ref="F239:G239"/>
    <mergeCell ref="C243:E243"/>
    <mergeCell ref="F243:G243"/>
    <mergeCell ref="C244:E244"/>
    <mergeCell ref="F244:G244"/>
    <mergeCell ref="C245:E245"/>
    <mergeCell ref="F245:G245"/>
    <mergeCell ref="F261:G261"/>
    <mergeCell ref="C249:D249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F266:G266"/>
    <mergeCell ref="C254:E254"/>
    <mergeCell ref="F254:G254"/>
    <mergeCell ref="C255:E255"/>
    <mergeCell ref="F255:G255"/>
    <mergeCell ref="C257:E257"/>
    <mergeCell ref="F257:G257"/>
    <mergeCell ref="C260:E260"/>
    <mergeCell ref="F260:G260"/>
    <mergeCell ref="C261:E261"/>
    <mergeCell ref="F273:G273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6:E266"/>
    <mergeCell ref="F278:G278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C285:E285"/>
    <mergeCell ref="F285:G285"/>
    <mergeCell ref="C286:E286"/>
    <mergeCell ref="F286:G286"/>
    <mergeCell ref="C274:E274"/>
    <mergeCell ref="F274:G274"/>
    <mergeCell ref="C275:E275"/>
    <mergeCell ref="F275:G275"/>
    <mergeCell ref="C276:E276"/>
    <mergeCell ref="F276:G276"/>
    <mergeCell ref="C231:G232"/>
    <mergeCell ref="C279:E279"/>
    <mergeCell ref="F279:G279"/>
    <mergeCell ref="C283:E283"/>
    <mergeCell ref="F283:G283"/>
    <mergeCell ref="C284:E284"/>
    <mergeCell ref="F284:G284"/>
    <mergeCell ref="C277:E277"/>
    <mergeCell ref="F277:G277"/>
    <mergeCell ref="C278:E278"/>
    <mergeCell ref="F192:F193"/>
    <mergeCell ref="G2:G3"/>
    <mergeCell ref="G4:G5"/>
    <mergeCell ref="G90:G91"/>
    <mergeCell ref="G92:G93"/>
    <mergeCell ref="G190:G191"/>
    <mergeCell ref="G192:G193"/>
    <mergeCell ref="F96:G96"/>
    <mergeCell ref="F88:G88"/>
    <mergeCell ref="F28:G28"/>
    <mergeCell ref="F287:G287"/>
    <mergeCell ref="F288:G288"/>
    <mergeCell ref="C1:C4"/>
    <mergeCell ref="C89:C92"/>
    <mergeCell ref="C189:C192"/>
    <mergeCell ref="F2:F3"/>
    <mergeCell ref="F4:F5"/>
    <mergeCell ref="F90:F91"/>
    <mergeCell ref="F92:F93"/>
    <mergeCell ref="F190:F191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E227:E230" xr:uid="{00000000-0002-0000-0300-000004000000}">
      <formula1>UNIDADES_OSS</formula1>
    </dataValidation>
    <dataValidation type="list" allowBlank="1" showErrorMessage="1" sqref="C7" xr:uid="{00000000-0002-0000-0300-000003000000}">
      <formula1>UNIDADES</formula1>
    </dataValidation>
    <dataValidation type="list" allowBlank="1" showErrorMessage="1" sqref="G4" xr:uid="{00000000-0002-0000-0300-000002000000}">
      <formula1>ANOCG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6" xr:uid="{00000000-0002-0000-0300-000000000000}">
      <formula1>$D$292:$D$293</formula1>
    </dataValidation>
  </dataValidations>
  <printOptions horizontalCentered="1"/>
  <pageMargins left="0.59027777777777801" right="0" top="0.17" bottom="0" header="0" footer="0"/>
  <pageSetup paperSize="9" orientation="portrait"/>
  <rowBreaks count="2" manualBreakCount="2">
    <brk id="88" man="1"/>
    <brk id="18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2021-05-31T17:02:04Z</dcterms:created>
  <dcterms:modified xsi:type="dcterms:W3CDTF">2021-05-31T17:02:45Z</dcterms:modified>
</cp:coreProperties>
</file>